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TihanaNovi\Desktop\Financije 2025\"/>
    </mc:Choice>
  </mc:AlternateContent>
  <bookViews>
    <workbookView xWindow="0" yWindow="0" windowWidth="2574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3" i="9"/>
  <c r="F342" i="9"/>
  <c r="M341" i="9"/>
  <c r="L341" i="9"/>
  <c r="E341" i="9"/>
  <c r="H340" i="9"/>
  <c r="G340" i="9"/>
  <c r="F340" i="9"/>
  <c r="F339" i="9"/>
  <c r="F338" i="9"/>
  <c r="F337" i="9"/>
  <c r="F336" i="9"/>
  <c r="H335" i="9"/>
  <c r="G335" i="9"/>
  <c r="E335" i="9" s="1"/>
  <c r="B335" i="9" s="1"/>
  <c r="F335" i="9"/>
  <c r="F334" i="9"/>
  <c r="H333" i="9"/>
  <c r="G333" i="9"/>
  <c r="E333" i="9" s="1"/>
  <c r="F333" i="9"/>
  <c r="H332" i="9"/>
  <c r="G332" i="9"/>
  <c r="E332" i="9" s="1"/>
  <c r="B332" i="9" s="1"/>
  <c r="F332" i="9"/>
  <c r="H331" i="9"/>
  <c r="E331" i="9" s="1"/>
  <c r="B331" i="9" s="1"/>
  <c r="G331" i="9"/>
  <c r="F331" i="9"/>
  <c r="H330" i="9"/>
  <c r="G330" i="9"/>
  <c r="F330" i="9"/>
  <c r="E330" i="9"/>
  <c r="B330" i="9" s="1"/>
  <c r="H329" i="9"/>
  <c r="G329" i="9"/>
  <c r="F329" i="9"/>
  <c r="H328" i="9"/>
  <c r="G328" i="9"/>
  <c r="E328" i="9" s="1"/>
  <c r="B328" i="9" s="1"/>
  <c r="F328" i="9"/>
  <c r="H327" i="9"/>
  <c r="G327" i="9"/>
  <c r="F327" i="9"/>
  <c r="H326" i="9"/>
  <c r="G326" i="9"/>
  <c r="E326" i="9" s="1"/>
  <c r="B326" i="9" s="1"/>
  <c r="F326" i="9"/>
  <c r="H325" i="9"/>
  <c r="G325" i="9"/>
  <c r="E325" i="9" s="1"/>
  <c r="F325" i="9"/>
  <c r="H324" i="9"/>
  <c r="G324" i="9"/>
  <c r="F324" i="9"/>
  <c r="H323" i="9"/>
  <c r="E323" i="9" s="1"/>
  <c r="B323" i="9" s="1"/>
  <c r="G323" i="9"/>
  <c r="F323" i="9"/>
  <c r="H322" i="9"/>
  <c r="G322" i="9"/>
  <c r="F322" i="9"/>
  <c r="H321" i="9"/>
  <c r="G321" i="9"/>
  <c r="E321" i="9" s="1"/>
  <c r="F321" i="9"/>
  <c r="H320" i="9"/>
  <c r="G320" i="9"/>
  <c r="E320" i="9" s="1"/>
  <c r="B320" i="9" s="1"/>
  <c r="F320" i="9"/>
  <c r="H319" i="9"/>
  <c r="G319" i="9"/>
  <c r="F319" i="9"/>
  <c r="H318" i="9"/>
  <c r="E318" i="9" s="1"/>
  <c r="B318" i="9" s="1"/>
  <c r="G318" i="9"/>
  <c r="F318" i="9"/>
  <c r="H317" i="9"/>
  <c r="G317" i="9"/>
  <c r="F317" i="9"/>
  <c r="F316" i="9"/>
  <c r="F315" i="9"/>
  <c r="F314" i="9"/>
  <c r="H313" i="9"/>
  <c r="G313" i="9"/>
  <c r="E313" i="9" s="1"/>
  <c r="B313" i="9" s="1"/>
  <c r="F313" i="9"/>
  <c r="H312" i="9"/>
  <c r="G312" i="9"/>
  <c r="F312" i="9"/>
  <c r="H311" i="9"/>
  <c r="G311" i="9"/>
  <c r="F311" i="9"/>
  <c r="F310" i="9"/>
  <c r="F309" i="9"/>
  <c r="F308" i="9"/>
  <c r="F298" i="9" s="1"/>
  <c r="H307" i="9"/>
  <c r="G307" i="9"/>
  <c r="F307" i="9"/>
  <c r="F306" i="9"/>
  <c r="H305" i="9"/>
  <c r="E305" i="9" s="1"/>
  <c r="B305" i="9" s="1"/>
  <c r="G305" i="9"/>
  <c r="F305" i="9"/>
  <c r="H304" i="9"/>
  <c r="E304" i="9" s="1"/>
  <c r="B304" i="9" s="1"/>
  <c r="G304" i="9"/>
  <c r="F304" i="9"/>
  <c r="H303" i="9"/>
  <c r="G303" i="9"/>
  <c r="F303" i="9"/>
  <c r="F302" i="9"/>
  <c r="G301" i="9"/>
  <c r="E301" i="9" s="1"/>
  <c r="B301" i="9" s="1"/>
  <c r="F301" i="9"/>
  <c r="F300" i="9"/>
  <c r="F299" i="9"/>
  <c r="F297" i="9"/>
  <c r="L296" i="9"/>
  <c r="F296" i="9" s="1"/>
  <c r="H296" i="9"/>
  <c r="F295" i="9"/>
  <c r="I294" i="9"/>
  <c r="E294" i="9" s="1"/>
  <c r="B294" i="9" s="1"/>
  <c r="H294" i="9"/>
  <c r="F294" i="9"/>
  <c r="E293" i="9"/>
  <c r="M292" i="9"/>
  <c r="L292" i="9"/>
  <c r="F292" i="9" s="1"/>
  <c r="E292" i="9"/>
  <c r="M291" i="9"/>
  <c r="L291" i="9"/>
  <c r="F291" i="9" s="1"/>
  <c r="B291" i="9" s="1"/>
  <c r="E291" i="9"/>
  <c r="M290" i="9"/>
  <c r="L290" i="9"/>
  <c r="E290" i="9"/>
  <c r="M289" i="9"/>
  <c r="L289" i="9"/>
  <c r="F289" i="9"/>
  <c r="E289" i="9"/>
  <c r="M288" i="9"/>
  <c r="L288" i="9"/>
  <c r="F288" i="9" s="1"/>
  <c r="E288" i="9"/>
  <c r="M287" i="9"/>
  <c r="L287" i="9"/>
  <c r="F287" i="9" s="1"/>
  <c r="B287" i="9" s="1"/>
  <c r="E287" i="9"/>
  <c r="M286" i="9"/>
  <c r="L286" i="9"/>
  <c r="E286" i="9"/>
  <c r="M285" i="9"/>
  <c r="L285" i="9"/>
  <c r="F285" i="9"/>
  <c r="E285" i="9"/>
  <c r="M284" i="9"/>
  <c r="L284" i="9"/>
  <c r="F284" i="9" s="1"/>
  <c r="E284" i="9"/>
  <c r="M283" i="9"/>
  <c r="L283" i="9"/>
  <c r="E283" i="9"/>
  <c r="M282" i="9"/>
  <c r="L282" i="9"/>
  <c r="F282" i="9" s="1"/>
  <c r="E282" i="9"/>
  <c r="M281" i="9"/>
  <c r="L281" i="9"/>
  <c r="F281" i="9"/>
  <c r="E281" i="9"/>
  <c r="M280" i="9"/>
  <c r="L280" i="9"/>
  <c r="F280" i="9"/>
  <c r="E280" i="9"/>
  <c r="M279" i="9"/>
  <c r="L279" i="9"/>
  <c r="F279" i="9" s="1"/>
  <c r="B279" i="9" s="1"/>
  <c r="E279" i="9"/>
  <c r="M278" i="9"/>
  <c r="L278" i="9"/>
  <c r="E278" i="9"/>
  <c r="M277" i="9"/>
  <c r="L277" i="9"/>
  <c r="F277" i="9"/>
  <c r="E277" i="9"/>
  <c r="M276" i="9"/>
  <c r="L276" i="9"/>
  <c r="F276" i="9" s="1"/>
  <c r="E276" i="9"/>
  <c r="M275" i="9"/>
  <c r="L275" i="9"/>
  <c r="F275" i="9" s="1"/>
  <c r="B275" i="9" s="1"/>
  <c r="E275" i="9"/>
  <c r="M274" i="9"/>
  <c r="L274" i="9"/>
  <c r="E274" i="9"/>
  <c r="M273" i="9"/>
  <c r="L273" i="9"/>
  <c r="F273" i="9"/>
  <c r="E273" i="9"/>
  <c r="M272" i="9"/>
  <c r="L272" i="9"/>
  <c r="F272" i="9" s="1"/>
  <c r="E272" i="9"/>
  <c r="M271" i="9"/>
  <c r="L271" i="9"/>
  <c r="F271" i="9" s="1"/>
  <c r="B271" i="9" s="1"/>
  <c r="E271" i="9"/>
  <c r="M270" i="9"/>
  <c r="L270" i="9"/>
  <c r="F270" i="9"/>
  <c r="B270" i="9" s="1"/>
  <c r="E270" i="9"/>
  <c r="M269" i="9"/>
  <c r="L269" i="9"/>
  <c r="F269" i="9" s="1"/>
  <c r="E269" i="9"/>
  <c r="M268" i="9"/>
  <c r="L268" i="9"/>
  <c r="E268" i="9"/>
  <c r="M267" i="9"/>
  <c r="L267" i="9"/>
  <c r="E267" i="9"/>
  <c r="M266" i="9"/>
  <c r="F266" i="9" s="1"/>
  <c r="B266" i="9" s="1"/>
  <c r="L266" i="9"/>
  <c r="E266" i="9"/>
  <c r="M265" i="9"/>
  <c r="L265" i="9"/>
  <c r="F265" i="9" s="1"/>
  <c r="E265" i="9"/>
  <c r="B265" i="9" s="1"/>
  <c r="M264" i="9"/>
  <c r="L264" i="9"/>
  <c r="F264" i="9" s="1"/>
  <c r="B264" i="9" s="1"/>
  <c r="E264" i="9"/>
  <c r="M263" i="9"/>
  <c r="L263" i="9"/>
  <c r="F263" i="9" s="1"/>
  <c r="E263" i="9"/>
  <c r="M262" i="9"/>
  <c r="L262" i="9"/>
  <c r="F262" i="9"/>
  <c r="B262" i="9" s="1"/>
  <c r="E262" i="9"/>
  <c r="M261" i="9"/>
  <c r="L261" i="9"/>
  <c r="F261" i="9" s="1"/>
  <c r="E261" i="9"/>
  <c r="M260" i="9"/>
  <c r="L260" i="9"/>
  <c r="E260" i="9"/>
  <c r="M259" i="9"/>
  <c r="L259" i="9"/>
  <c r="E259" i="9"/>
  <c r="M258" i="9"/>
  <c r="F258" i="9" s="1"/>
  <c r="B258" i="9" s="1"/>
  <c r="L258" i="9"/>
  <c r="E258" i="9"/>
  <c r="M257" i="9"/>
  <c r="L257" i="9"/>
  <c r="F257" i="9" s="1"/>
  <c r="E257" i="9"/>
  <c r="B257" i="9" s="1"/>
  <c r="M256" i="9"/>
  <c r="L256" i="9"/>
  <c r="F256" i="9" s="1"/>
  <c r="B256" i="9" s="1"/>
  <c r="E256" i="9"/>
  <c r="M255" i="9"/>
  <c r="L255" i="9"/>
  <c r="F255" i="9" s="1"/>
  <c r="E255" i="9"/>
  <c r="M254" i="9"/>
  <c r="L254" i="9"/>
  <c r="F254" i="9"/>
  <c r="B254" i="9" s="1"/>
  <c r="E254" i="9"/>
  <c r="M253" i="9"/>
  <c r="L253" i="9"/>
  <c r="F253" i="9" s="1"/>
  <c r="E253" i="9"/>
  <c r="M252" i="9"/>
  <c r="L252" i="9"/>
  <c r="E252" i="9"/>
  <c r="M251" i="9"/>
  <c r="L251" i="9"/>
  <c r="E251" i="9"/>
  <c r="M250" i="9"/>
  <c r="F250" i="9" s="1"/>
  <c r="B250" i="9" s="1"/>
  <c r="L250" i="9"/>
  <c r="E250" i="9"/>
  <c r="M249" i="9"/>
  <c r="L249" i="9"/>
  <c r="F249" i="9" s="1"/>
  <c r="E249" i="9"/>
  <c r="B249" i="9" s="1"/>
  <c r="M248" i="9"/>
  <c r="L248" i="9"/>
  <c r="F248" i="9" s="1"/>
  <c r="B248" i="9" s="1"/>
  <c r="E248" i="9"/>
  <c r="M247" i="9"/>
  <c r="L247" i="9"/>
  <c r="F247" i="9" s="1"/>
  <c r="E247" i="9"/>
  <c r="M246" i="9"/>
  <c r="L246" i="9"/>
  <c r="F246" i="9"/>
  <c r="B246" i="9" s="1"/>
  <c r="E246" i="9"/>
  <c r="M245" i="9"/>
  <c r="L245" i="9"/>
  <c r="F245" i="9" s="1"/>
  <c r="E245" i="9"/>
  <c r="M244" i="9"/>
  <c r="L244" i="9"/>
  <c r="E244" i="9"/>
  <c r="M243" i="9"/>
  <c r="L243" i="9"/>
  <c r="E243" i="9"/>
  <c r="M242" i="9"/>
  <c r="F242" i="9" s="1"/>
  <c r="B242" i="9" s="1"/>
  <c r="L242" i="9"/>
  <c r="E242" i="9"/>
  <c r="M241" i="9"/>
  <c r="L241" i="9"/>
  <c r="F241" i="9" s="1"/>
  <c r="E241" i="9"/>
  <c r="B241" i="9" s="1"/>
  <c r="M240" i="9"/>
  <c r="L240" i="9"/>
  <c r="E240" i="9"/>
  <c r="M239" i="9"/>
  <c r="L239" i="9"/>
  <c r="E239" i="9"/>
  <c r="M238" i="9"/>
  <c r="L238" i="9"/>
  <c r="F238" i="9"/>
  <c r="B238" i="9" s="1"/>
  <c r="E238" i="9"/>
  <c r="M237" i="9"/>
  <c r="L237" i="9"/>
  <c r="E237" i="9"/>
  <c r="M236" i="9"/>
  <c r="L236" i="9"/>
  <c r="E236" i="9"/>
  <c r="M235" i="9"/>
  <c r="L235" i="9"/>
  <c r="E235" i="9"/>
  <c r="M234" i="9"/>
  <c r="F234" i="9" s="1"/>
  <c r="B234" i="9" s="1"/>
  <c r="L234" i="9"/>
  <c r="E234" i="9"/>
  <c r="M233" i="9"/>
  <c r="L233" i="9"/>
  <c r="F233" i="9" s="1"/>
  <c r="E233" i="9"/>
  <c r="B233" i="9" s="1"/>
  <c r="M232" i="9"/>
  <c r="L232" i="9"/>
  <c r="F232" i="9" s="1"/>
  <c r="B232" i="9" s="1"/>
  <c r="E232" i="9"/>
  <c r="M231" i="9"/>
  <c r="L231" i="9"/>
  <c r="F231" i="9" s="1"/>
  <c r="E231" i="9"/>
  <c r="M230" i="9"/>
  <c r="L230" i="9"/>
  <c r="F230" i="9"/>
  <c r="B230" i="9" s="1"/>
  <c r="E230" i="9"/>
  <c r="M229" i="9"/>
  <c r="L229" i="9"/>
  <c r="F229" i="9" s="1"/>
  <c r="E229" i="9"/>
  <c r="M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F170" i="9"/>
  <c r="H169" i="9"/>
  <c r="G169" i="9"/>
  <c r="E169" i="9" s="1"/>
  <c r="F169" i="9"/>
  <c r="B169" i="9"/>
  <c r="H168" i="9"/>
  <c r="G168" i="9"/>
  <c r="F168" i="9"/>
  <c r="E168" i="9"/>
  <c r="B168" i="9" s="1"/>
  <c r="H167" i="9"/>
  <c r="G167" i="9"/>
  <c r="F167" i="9"/>
  <c r="E167" i="9"/>
  <c r="H166" i="9"/>
  <c r="G166" i="9"/>
  <c r="F166" i="9"/>
  <c r="H165" i="9"/>
  <c r="E165" i="9" s="1"/>
  <c r="G165" i="9"/>
  <c r="F165" i="9"/>
  <c r="B165" i="9"/>
  <c r="H164" i="9"/>
  <c r="G164" i="9"/>
  <c r="F164" i="9"/>
  <c r="E164" i="9"/>
  <c r="B164" i="9" s="1"/>
  <c r="H163" i="9"/>
  <c r="G163" i="9"/>
  <c r="E163" i="9" s="1"/>
  <c r="B163" i="9" s="1"/>
  <c r="F163" i="9"/>
  <c r="H162" i="9"/>
  <c r="G162" i="9"/>
  <c r="F162" i="9"/>
  <c r="H161" i="9"/>
  <c r="G161" i="9"/>
  <c r="E161" i="9" s="1"/>
  <c r="B161" i="9" s="1"/>
  <c r="F161" i="9"/>
  <c r="H160" i="9"/>
  <c r="G160" i="9"/>
  <c r="F160" i="9"/>
  <c r="E160" i="9"/>
  <c r="B160" i="9" s="1"/>
  <c r="H159" i="9"/>
  <c r="G159" i="9"/>
  <c r="F159" i="9"/>
  <c r="E159" i="9"/>
  <c r="H158" i="9"/>
  <c r="G158" i="9"/>
  <c r="F158" i="9"/>
  <c r="H157" i="9"/>
  <c r="E157" i="9" s="1"/>
  <c r="B157" i="9" s="1"/>
  <c r="G157" i="9"/>
  <c r="F157" i="9"/>
  <c r="F156" i="9"/>
  <c r="H155" i="9"/>
  <c r="G155" i="9"/>
  <c r="F155" i="9"/>
  <c r="E155" i="9"/>
  <c r="H154" i="9"/>
  <c r="G154" i="9"/>
  <c r="E154" i="9" s="1"/>
  <c r="F154" i="9"/>
  <c r="B154" i="9" s="1"/>
  <c r="H153" i="9"/>
  <c r="G153" i="9"/>
  <c r="F153" i="9"/>
  <c r="E153" i="9"/>
  <c r="B153" i="9" s="1"/>
  <c r="H152" i="9"/>
  <c r="E152" i="9" s="1"/>
  <c r="G152" i="9"/>
  <c r="F152" i="9"/>
  <c r="H151" i="9"/>
  <c r="G151" i="9"/>
  <c r="F151" i="9"/>
  <c r="E151" i="9"/>
  <c r="B151" i="9" s="1"/>
  <c r="H150" i="9"/>
  <c r="G150" i="9"/>
  <c r="F150" i="9"/>
  <c r="H149" i="9"/>
  <c r="E149" i="9" s="1"/>
  <c r="G149" i="9"/>
  <c r="F149" i="9"/>
  <c r="B149" i="9"/>
  <c r="H148" i="9"/>
  <c r="G148" i="9"/>
  <c r="F148" i="9"/>
  <c r="E148" i="9"/>
  <c r="B148" i="9" s="1"/>
  <c r="H147" i="9"/>
  <c r="G147" i="9"/>
  <c r="E147" i="9" s="1"/>
  <c r="B147" i="9" s="1"/>
  <c r="F147" i="9"/>
  <c r="H146" i="9"/>
  <c r="G146" i="9"/>
  <c r="E146" i="9" s="1"/>
  <c r="F146" i="9"/>
  <c r="H145" i="9"/>
  <c r="G145" i="9"/>
  <c r="E145" i="9" s="1"/>
  <c r="B145" i="9" s="1"/>
  <c r="F145" i="9"/>
  <c r="H144" i="9"/>
  <c r="E144" i="9" s="1"/>
  <c r="B144" i="9" s="1"/>
  <c r="G144" i="9"/>
  <c r="F144" i="9"/>
  <c r="H143" i="9"/>
  <c r="G143" i="9"/>
  <c r="E143" i="9" s="1"/>
  <c r="B143" i="9" s="1"/>
  <c r="F143" i="9"/>
  <c r="H142" i="9"/>
  <c r="G142" i="9"/>
  <c r="F142" i="9"/>
  <c r="H141" i="9"/>
  <c r="G141" i="9"/>
  <c r="E141" i="9" s="1"/>
  <c r="F141" i="9"/>
  <c r="B141" i="9"/>
  <c r="H140" i="9"/>
  <c r="G140" i="9"/>
  <c r="F140" i="9"/>
  <c r="E140" i="9"/>
  <c r="B140" i="9" s="1"/>
  <c r="H139" i="9"/>
  <c r="G139" i="9"/>
  <c r="F139" i="9"/>
  <c r="E139" i="9"/>
  <c r="H138" i="9"/>
  <c r="G138" i="9"/>
  <c r="E138" i="9" s="1"/>
  <c r="F138" i="9"/>
  <c r="B138" i="9" s="1"/>
  <c r="H137" i="9"/>
  <c r="G137" i="9"/>
  <c r="F137" i="9"/>
  <c r="E137" i="9"/>
  <c r="B137" i="9" s="1"/>
  <c r="H136" i="9"/>
  <c r="E136" i="9" s="1"/>
  <c r="B136" i="9" s="1"/>
  <c r="G136" i="9"/>
  <c r="F136" i="9"/>
  <c r="H135" i="9"/>
  <c r="G135" i="9"/>
  <c r="F135" i="9"/>
  <c r="E135" i="9"/>
  <c r="B135" i="9" s="1"/>
  <c r="H134" i="9"/>
  <c r="G134" i="9"/>
  <c r="F134" i="9"/>
  <c r="H133" i="9"/>
  <c r="E133" i="9" s="1"/>
  <c r="B133" i="9" s="1"/>
  <c r="G133" i="9"/>
  <c r="F133" i="9"/>
  <c r="H132" i="9"/>
  <c r="G132" i="9"/>
  <c r="F132" i="9"/>
  <c r="E132" i="9"/>
  <c r="B132" i="9" s="1"/>
  <c r="H131" i="9"/>
  <c r="G131" i="9"/>
  <c r="E131" i="9" s="1"/>
  <c r="B131" i="9" s="1"/>
  <c r="F131" i="9"/>
  <c r="H130" i="9"/>
  <c r="G130" i="9"/>
  <c r="E130" i="9" s="1"/>
  <c r="B130" i="9" s="1"/>
  <c r="F130" i="9"/>
  <c r="H129" i="9"/>
  <c r="G129" i="9"/>
  <c r="E129" i="9" s="1"/>
  <c r="B129" i="9" s="1"/>
  <c r="F129" i="9"/>
  <c r="H128" i="9"/>
  <c r="E128" i="9" s="1"/>
  <c r="B128" i="9" s="1"/>
  <c r="G128" i="9"/>
  <c r="F128" i="9"/>
  <c r="H127" i="9"/>
  <c r="G127" i="9"/>
  <c r="E127" i="9" s="1"/>
  <c r="B127" i="9" s="1"/>
  <c r="F127" i="9"/>
  <c r="H126" i="9"/>
  <c r="G126" i="9"/>
  <c r="E126" i="9" s="1"/>
  <c r="B126" i="9" s="1"/>
  <c r="F126" i="9"/>
  <c r="H125" i="9"/>
  <c r="G125" i="9"/>
  <c r="E125" i="9" s="1"/>
  <c r="F125" i="9"/>
  <c r="B125" i="9"/>
  <c r="H124" i="9"/>
  <c r="G124" i="9"/>
  <c r="F124" i="9"/>
  <c r="E124" i="9"/>
  <c r="B124" i="9" s="1"/>
  <c r="H123" i="9"/>
  <c r="G123" i="9"/>
  <c r="F123" i="9"/>
  <c r="E123" i="9"/>
  <c r="H122" i="9"/>
  <c r="G122" i="9"/>
  <c r="E122" i="9" s="1"/>
  <c r="F122" i="9"/>
  <c r="B122" i="9" s="1"/>
  <c r="H121" i="9"/>
  <c r="G121" i="9"/>
  <c r="F121" i="9"/>
  <c r="E121" i="9"/>
  <c r="B121" i="9" s="1"/>
  <c r="H120" i="9"/>
  <c r="E120" i="9" s="1"/>
  <c r="B120" i="9" s="1"/>
  <c r="G120" i="9"/>
  <c r="F120" i="9"/>
  <c r="H119" i="9"/>
  <c r="G119" i="9"/>
  <c r="F119" i="9"/>
  <c r="E119" i="9"/>
  <c r="B119" i="9" s="1"/>
  <c r="H118" i="9"/>
  <c r="G118" i="9"/>
  <c r="F118" i="9"/>
  <c r="H117" i="9"/>
  <c r="E117" i="9" s="1"/>
  <c r="G117" i="9"/>
  <c r="F117" i="9"/>
  <c r="B117" i="9"/>
  <c r="H116" i="9"/>
  <c r="G116" i="9"/>
  <c r="F116" i="9"/>
  <c r="E116" i="9"/>
  <c r="B116" i="9" s="1"/>
  <c r="H115" i="9"/>
  <c r="G115" i="9"/>
  <c r="E115" i="9" s="1"/>
  <c r="B115" i="9" s="1"/>
  <c r="F115" i="9"/>
  <c r="H114" i="9"/>
  <c r="G114" i="9"/>
  <c r="E114" i="9" s="1"/>
  <c r="F114" i="9"/>
  <c r="H113" i="9"/>
  <c r="G113" i="9"/>
  <c r="E113" i="9" s="1"/>
  <c r="B113" i="9" s="1"/>
  <c r="F113" i="9"/>
  <c r="H112" i="9"/>
  <c r="E112" i="9" s="1"/>
  <c r="B112" i="9" s="1"/>
  <c r="G112" i="9"/>
  <c r="F112" i="9"/>
  <c r="H111" i="9"/>
  <c r="G111" i="9"/>
  <c r="E111" i="9" s="1"/>
  <c r="B111" i="9" s="1"/>
  <c r="F111" i="9"/>
  <c r="H110" i="9"/>
  <c r="G110" i="9"/>
  <c r="F110" i="9"/>
  <c r="H109" i="9"/>
  <c r="G109" i="9"/>
  <c r="E109" i="9" s="1"/>
  <c r="F109" i="9"/>
  <c r="B109" i="9"/>
  <c r="H108" i="9"/>
  <c r="G108" i="9"/>
  <c r="F108" i="9"/>
  <c r="E108" i="9"/>
  <c r="B108" i="9" s="1"/>
  <c r="H107" i="9"/>
  <c r="G107" i="9"/>
  <c r="F107" i="9"/>
  <c r="E107" i="9"/>
  <c r="H106" i="9"/>
  <c r="G106" i="9"/>
  <c r="E106" i="9" s="1"/>
  <c r="F106" i="9"/>
  <c r="B106" i="9" s="1"/>
  <c r="H105" i="9"/>
  <c r="G105" i="9"/>
  <c r="F105" i="9"/>
  <c r="E105" i="9"/>
  <c r="B105" i="9" s="1"/>
  <c r="H104" i="9"/>
  <c r="E104" i="9" s="1"/>
  <c r="B104" i="9" s="1"/>
  <c r="G104" i="9"/>
  <c r="F104" i="9"/>
  <c r="H103" i="9"/>
  <c r="G103" i="9"/>
  <c r="E103" i="9" s="1"/>
  <c r="B103" i="9" s="1"/>
  <c r="F103" i="9"/>
  <c r="H102" i="9"/>
  <c r="G102" i="9"/>
  <c r="E102" i="9" s="1"/>
  <c r="B102" i="9" s="1"/>
  <c r="F102" i="9"/>
  <c r="H101" i="9"/>
  <c r="G101" i="9"/>
  <c r="E101" i="9" s="1"/>
  <c r="B101" i="9" s="1"/>
  <c r="F101" i="9"/>
  <c r="H100" i="9"/>
  <c r="E100" i="9" s="1"/>
  <c r="B100" i="9" s="1"/>
  <c r="G100" i="9"/>
  <c r="F100" i="9"/>
  <c r="H99" i="9"/>
  <c r="G99" i="9"/>
  <c r="E99" i="9" s="1"/>
  <c r="B99" i="9" s="1"/>
  <c r="F99" i="9"/>
  <c r="H98" i="9"/>
  <c r="G98" i="9"/>
  <c r="F98" i="9"/>
  <c r="H97" i="9"/>
  <c r="G97" i="9"/>
  <c r="E97" i="9" s="1"/>
  <c r="F97" i="9"/>
  <c r="B97" i="9"/>
  <c r="H96" i="9"/>
  <c r="G96" i="9"/>
  <c r="F96" i="9"/>
  <c r="E96" i="9"/>
  <c r="B96" i="9" s="1"/>
  <c r="H95" i="9"/>
  <c r="G95" i="9"/>
  <c r="F95" i="9"/>
  <c r="E95" i="9"/>
  <c r="H94" i="9"/>
  <c r="G94" i="9"/>
  <c r="E94" i="9" s="1"/>
  <c r="F94" i="9"/>
  <c r="B94" i="9" s="1"/>
  <c r="H93" i="9"/>
  <c r="G93" i="9"/>
  <c r="F93" i="9"/>
  <c r="E93" i="9"/>
  <c r="B93" i="9" s="1"/>
  <c r="H92" i="9"/>
  <c r="E92" i="9" s="1"/>
  <c r="G92" i="9"/>
  <c r="F92" i="9"/>
  <c r="B92" i="9" s="1"/>
  <c r="H91" i="9"/>
  <c r="G91" i="9"/>
  <c r="F91" i="9"/>
  <c r="E91" i="9"/>
  <c r="B91" i="9" s="1"/>
  <c r="H90" i="9"/>
  <c r="G90" i="9"/>
  <c r="E90" i="9" s="1"/>
  <c r="F90" i="9"/>
  <c r="B90" i="9"/>
  <c r="H89" i="9"/>
  <c r="G89" i="9"/>
  <c r="F89" i="9"/>
  <c r="E89" i="9"/>
  <c r="B89" i="9" s="1"/>
  <c r="H88" i="9"/>
  <c r="E88" i="9" s="1"/>
  <c r="B88" i="9" s="1"/>
  <c r="G88" i="9"/>
  <c r="F88" i="9"/>
  <c r="H87" i="9"/>
  <c r="G87" i="9"/>
  <c r="F87" i="9"/>
  <c r="E87" i="9"/>
  <c r="B87" i="9" s="1"/>
  <c r="H86" i="9"/>
  <c r="G86" i="9"/>
  <c r="E86" i="9" s="1"/>
  <c r="F86" i="9"/>
  <c r="B86" i="9"/>
  <c r="H85" i="9"/>
  <c r="G85" i="9"/>
  <c r="F85" i="9"/>
  <c r="E85" i="9"/>
  <c r="B85" i="9" s="1"/>
  <c r="H84" i="9"/>
  <c r="E84" i="9" s="1"/>
  <c r="B84" i="9" s="1"/>
  <c r="G84" i="9"/>
  <c r="F84" i="9"/>
  <c r="H83" i="9"/>
  <c r="G83" i="9"/>
  <c r="F83" i="9"/>
  <c r="E83" i="9"/>
  <c r="B83" i="9" s="1"/>
  <c r="H82" i="9"/>
  <c r="G82" i="9"/>
  <c r="F82" i="9"/>
  <c r="H81" i="9"/>
  <c r="E81" i="9" s="1"/>
  <c r="B81" i="9" s="1"/>
  <c r="G81" i="9"/>
  <c r="F81" i="9"/>
  <c r="H80" i="9"/>
  <c r="G80" i="9"/>
  <c r="F80" i="9"/>
  <c r="E80" i="9"/>
  <c r="B80" i="9" s="1"/>
  <c r="H79" i="9"/>
  <c r="G79" i="9"/>
  <c r="E79" i="9" s="1"/>
  <c r="F79" i="9"/>
  <c r="H78" i="9"/>
  <c r="G78" i="9"/>
  <c r="E78" i="9" s="1"/>
  <c r="B78" i="9" s="1"/>
  <c r="F78" i="9"/>
  <c r="H77" i="9"/>
  <c r="G77" i="9"/>
  <c r="E77" i="9" s="1"/>
  <c r="B77" i="9" s="1"/>
  <c r="F77" i="9"/>
  <c r="H76" i="9"/>
  <c r="E76" i="9" s="1"/>
  <c r="G76" i="9"/>
  <c r="F76" i="9"/>
  <c r="B76" i="9" s="1"/>
  <c r="H75" i="9"/>
  <c r="G75" i="9"/>
  <c r="E75" i="9" s="1"/>
  <c r="B75" i="9" s="1"/>
  <c r="F75" i="9"/>
  <c r="H74" i="9"/>
  <c r="G74" i="9"/>
  <c r="E74" i="9" s="1"/>
  <c r="B74" i="9" s="1"/>
  <c r="F74" i="9"/>
  <c r="H73" i="9"/>
  <c r="G73" i="9"/>
  <c r="E73" i="9" s="1"/>
  <c r="B73" i="9" s="1"/>
  <c r="F73" i="9"/>
  <c r="H72" i="9"/>
  <c r="E72" i="9" s="1"/>
  <c r="G72" i="9"/>
  <c r="F72" i="9"/>
  <c r="H71" i="9"/>
  <c r="G71" i="9"/>
  <c r="E71" i="9" s="1"/>
  <c r="B71" i="9" s="1"/>
  <c r="F71" i="9"/>
  <c r="H70" i="9"/>
  <c r="G70" i="9"/>
  <c r="E70" i="9" s="1"/>
  <c r="B70" i="9" s="1"/>
  <c r="F70" i="9"/>
  <c r="H69" i="9"/>
  <c r="G69" i="9"/>
  <c r="E69" i="9" s="1"/>
  <c r="B69" i="9" s="1"/>
  <c r="F69" i="9"/>
  <c r="H68" i="9"/>
  <c r="E68" i="9" s="1"/>
  <c r="B68" i="9" s="1"/>
  <c r="G68" i="9"/>
  <c r="F68" i="9"/>
  <c r="H67" i="9"/>
  <c r="G67" i="9"/>
  <c r="E67" i="9" s="1"/>
  <c r="B67" i="9" s="1"/>
  <c r="F67" i="9"/>
  <c r="H66" i="9"/>
  <c r="G66" i="9"/>
  <c r="F66" i="9"/>
  <c r="H65" i="9"/>
  <c r="G65" i="9"/>
  <c r="E65" i="9" s="1"/>
  <c r="B65" i="9" s="1"/>
  <c r="F65" i="9"/>
  <c r="H64" i="9"/>
  <c r="G64" i="9"/>
  <c r="F64" i="9"/>
  <c r="E64" i="9"/>
  <c r="B64" i="9" s="1"/>
  <c r="H63" i="9"/>
  <c r="G63" i="9"/>
  <c r="F63" i="9"/>
  <c r="E63" i="9"/>
  <c r="H62" i="9"/>
  <c r="G62" i="9"/>
  <c r="E62" i="9" s="1"/>
  <c r="F62" i="9"/>
  <c r="B62" i="9" s="1"/>
  <c r="H61" i="9"/>
  <c r="G61" i="9"/>
  <c r="F61" i="9"/>
  <c r="E61" i="9"/>
  <c r="B61" i="9" s="1"/>
  <c r="H60" i="9"/>
  <c r="E60" i="9" s="1"/>
  <c r="G60" i="9"/>
  <c r="F60" i="9"/>
  <c r="B60" i="9" s="1"/>
  <c r="H59" i="9"/>
  <c r="G59" i="9"/>
  <c r="F59" i="9"/>
  <c r="E59" i="9"/>
  <c r="B59" i="9" s="1"/>
  <c r="H58" i="9"/>
  <c r="G58" i="9"/>
  <c r="E58" i="9" s="1"/>
  <c r="F58" i="9"/>
  <c r="B58" i="9"/>
  <c r="H57" i="9"/>
  <c r="E57" i="9" s="1"/>
  <c r="B57" i="9" s="1"/>
  <c r="G57" i="9"/>
  <c r="F57" i="9"/>
  <c r="H56" i="9"/>
  <c r="E56" i="9" s="1"/>
  <c r="B56" i="9" s="1"/>
  <c r="G56" i="9"/>
  <c r="F56" i="9"/>
  <c r="H55" i="9"/>
  <c r="E55" i="9" s="1"/>
  <c r="B55" i="9" s="1"/>
  <c r="G55" i="9"/>
  <c r="F55" i="9"/>
  <c r="H54" i="9"/>
  <c r="G54" i="9"/>
  <c r="F54" i="9"/>
  <c r="H53" i="9"/>
  <c r="E53" i="9" s="1"/>
  <c r="B53" i="9" s="1"/>
  <c r="G53" i="9"/>
  <c r="F53" i="9"/>
  <c r="H52" i="9"/>
  <c r="E52" i="9" s="1"/>
  <c r="B52" i="9" s="1"/>
  <c r="G52" i="9"/>
  <c r="F52" i="9"/>
  <c r="H51" i="9"/>
  <c r="G51" i="9"/>
  <c r="F51" i="9"/>
  <c r="H50" i="9"/>
  <c r="G50" i="9"/>
  <c r="F50" i="9"/>
  <c r="H49" i="9"/>
  <c r="G49" i="9"/>
  <c r="F49" i="9"/>
  <c r="H48" i="9"/>
  <c r="E48" i="9" s="1"/>
  <c r="B48" i="9" s="1"/>
  <c r="G48" i="9"/>
  <c r="F48" i="9"/>
  <c r="H47" i="9"/>
  <c r="G47" i="9"/>
  <c r="F47" i="9"/>
  <c r="E47" i="9"/>
  <c r="H46" i="9"/>
  <c r="G46" i="9"/>
  <c r="F46" i="9"/>
  <c r="H45" i="9"/>
  <c r="E45" i="9" s="1"/>
  <c r="B45" i="9" s="1"/>
  <c r="G45" i="9"/>
  <c r="F45" i="9"/>
  <c r="H44" i="9"/>
  <c r="G44" i="9"/>
  <c r="F44" i="9"/>
  <c r="E44" i="9"/>
  <c r="B44" i="9" s="1"/>
  <c r="H43" i="9"/>
  <c r="G43" i="9"/>
  <c r="E43" i="9" s="1"/>
  <c r="B43" i="9" s="1"/>
  <c r="F43" i="9"/>
  <c r="H42" i="9"/>
  <c r="G42" i="9"/>
  <c r="F42" i="9"/>
  <c r="H41" i="9"/>
  <c r="G41" i="9"/>
  <c r="E41" i="9" s="1"/>
  <c r="F41" i="9"/>
  <c r="B41" i="9"/>
  <c r="H40" i="9"/>
  <c r="G40" i="9"/>
  <c r="F40" i="9"/>
  <c r="E40" i="9"/>
  <c r="B40" i="9" s="1"/>
  <c r="H39" i="9"/>
  <c r="G39" i="9"/>
  <c r="F39" i="9"/>
  <c r="E39" i="9"/>
  <c r="H38" i="9"/>
  <c r="G38" i="9"/>
  <c r="F38" i="9"/>
  <c r="H37" i="9"/>
  <c r="G37" i="9"/>
  <c r="F37" i="9"/>
  <c r="H36" i="9"/>
  <c r="G36" i="9"/>
  <c r="F36" i="9"/>
  <c r="H35" i="9"/>
  <c r="G35" i="9"/>
  <c r="F35" i="9"/>
  <c r="H34" i="9"/>
  <c r="G34" i="9"/>
  <c r="F34" i="9"/>
  <c r="H33" i="9"/>
  <c r="G33" i="9"/>
  <c r="E33" i="9" s="1"/>
  <c r="B33" i="9" s="1"/>
  <c r="F33" i="9"/>
  <c r="H32" i="9"/>
  <c r="G32" i="9"/>
  <c r="F32" i="9"/>
  <c r="E32" i="9"/>
  <c r="B32" i="9" s="1"/>
  <c r="H31" i="9"/>
  <c r="G31" i="9"/>
  <c r="F31" i="9"/>
  <c r="H30" i="9"/>
  <c r="G30" i="9"/>
  <c r="F30" i="9"/>
  <c r="H29" i="9"/>
  <c r="E29" i="9" s="1"/>
  <c r="G29" i="9"/>
  <c r="F29" i="9"/>
  <c r="B29" i="9"/>
  <c r="H28" i="9"/>
  <c r="G28" i="9"/>
  <c r="F28" i="9"/>
  <c r="E28" i="9"/>
  <c r="B28" i="9" s="1"/>
  <c r="H27" i="9"/>
  <c r="G27" i="9"/>
  <c r="E27" i="9" s="1"/>
  <c r="F27" i="9"/>
  <c r="H26" i="9"/>
  <c r="G26" i="9"/>
  <c r="F26" i="9"/>
  <c r="H25" i="9"/>
  <c r="G25" i="9"/>
  <c r="E25" i="9" s="1"/>
  <c r="B25" i="9" s="1"/>
  <c r="F25" i="9"/>
  <c r="F24" i="9"/>
  <c r="F4" i="9"/>
  <c r="O3" i="9"/>
  <c r="G296" i="9" s="1"/>
  <c r="I3" i="9"/>
  <c r="H3" i="9"/>
  <c r="G3" i="9"/>
  <c r="D104" i="8"/>
  <c r="D97" i="8"/>
  <c r="D92" i="8"/>
  <c r="D87" i="8"/>
  <c r="D82" i="8"/>
  <c r="D77" i="8"/>
  <c r="D72" i="8"/>
  <c r="D67" i="8"/>
  <c r="D62" i="8"/>
  <c r="D57" i="8"/>
  <c r="D52" i="8"/>
  <c r="D46" i="8"/>
  <c r="D37" i="8"/>
  <c r="D27" i="8"/>
  <c r="D25" i="8" s="1"/>
  <c r="C1602" i="1" s="1"/>
  <c r="D18" i="8"/>
  <c r="D8" i="8"/>
  <c r="D6" i="8" s="1"/>
  <c r="E44" i="7"/>
  <c r="D44" i="7"/>
  <c r="E39" i="7"/>
  <c r="D39" i="7"/>
  <c r="D38" i="7" s="1"/>
  <c r="E38" i="7"/>
  <c r="E30" i="7"/>
  <c r="D30" i="7"/>
  <c r="E23" i="7"/>
  <c r="E22" i="7" s="1"/>
  <c r="D23" i="7"/>
  <c r="D22" i="7"/>
  <c r="E14" i="7"/>
  <c r="D14" i="7"/>
  <c r="E7" i="7"/>
  <c r="D7" i="7"/>
  <c r="E6" i="7"/>
  <c r="D6" i="7"/>
  <c r="D5" i="7" s="1"/>
  <c r="F140" i="6"/>
  <c r="F139" i="6"/>
  <c r="F138" i="6"/>
  <c r="F137" i="6"/>
  <c r="F136" i="6"/>
  <c r="F135" i="6"/>
  <c r="F134" i="6"/>
  <c r="F133" i="6"/>
  <c r="F132" i="6"/>
  <c r="F131" i="6"/>
  <c r="F130" i="6"/>
  <c r="E130" i="6"/>
  <c r="D130" i="6"/>
  <c r="D129" i="6" s="1"/>
  <c r="F129" i="6" s="1"/>
  <c r="E129" i="6"/>
  <c r="F128" i="6"/>
  <c r="F127" i="6"/>
  <c r="F126" i="6"/>
  <c r="F125" i="6"/>
  <c r="F124" i="6"/>
  <c r="F123" i="6"/>
  <c r="E122" i="6"/>
  <c r="D122" i="6"/>
  <c r="F122" i="6" s="1"/>
  <c r="F121" i="6"/>
  <c r="F120" i="6"/>
  <c r="F119" i="6"/>
  <c r="E118" i="6"/>
  <c r="D1514" i="1" s="1"/>
  <c r="H1514" i="1"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E296" i="5"/>
  <c r="D296" i="5"/>
  <c r="F296" i="5" s="1"/>
  <c r="F295" i="5"/>
  <c r="F294" i="5"/>
  <c r="F293" i="5"/>
  <c r="F292" i="5"/>
  <c r="E291" i="5"/>
  <c r="D1295" i="1" s="1"/>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E260" i="5"/>
  <c r="D260" i="5"/>
  <c r="F259" i="5"/>
  <c r="F258" i="5"/>
  <c r="F257" i="5"/>
  <c r="F256" i="5"/>
  <c r="E256" i="5"/>
  <c r="D256" i="5"/>
  <c r="D255" i="5"/>
  <c r="F255" i="5" s="1"/>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20" i="5" s="1"/>
  <c r="E219" i="5"/>
  <c r="H339" i="9" s="1"/>
  <c r="F218" i="5"/>
  <c r="F217" i="5"/>
  <c r="F216" i="5"/>
  <c r="F215" i="5"/>
  <c r="F214" i="5"/>
  <c r="F213" i="5"/>
  <c r="F212" i="5"/>
  <c r="F211" i="5"/>
  <c r="E211" i="5"/>
  <c r="D211" i="5"/>
  <c r="F210" i="5"/>
  <c r="F209" i="5"/>
  <c r="F208" i="5"/>
  <c r="F207" i="5"/>
  <c r="F206" i="5"/>
  <c r="F205" i="5"/>
  <c r="F204" i="5"/>
  <c r="E204" i="5"/>
  <c r="D204" i="5"/>
  <c r="D203" i="5" s="1"/>
  <c r="E203" i="5"/>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F181" i="5"/>
  <c r="E181" i="5"/>
  <c r="E178" i="5" s="1"/>
  <c r="H336" i="9" s="1"/>
  <c r="D181" i="5"/>
  <c r="F180" i="5"/>
  <c r="F179" i="5"/>
  <c r="D178"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D82" i="5"/>
  <c r="F81" i="5"/>
  <c r="F80" i="5"/>
  <c r="F79" i="5"/>
  <c r="F78" i="5"/>
  <c r="F77" i="5"/>
  <c r="F76" i="5"/>
  <c r="E76" i="5"/>
  <c r="D76" i="5"/>
  <c r="F75" i="5"/>
  <c r="F74" i="5"/>
  <c r="F73" i="5"/>
  <c r="F72" i="5"/>
  <c r="E71" i="5"/>
  <c r="D71" i="5"/>
  <c r="F71" i="5" s="1"/>
  <c r="E70" i="5"/>
  <c r="F68"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E629" i="4" s="1"/>
  <c r="D633" i="4"/>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D597" i="4"/>
  <c r="F597" i="4" s="1"/>
  <c r="F596" i="4"/>
  <c r="F595" i="4"/>
  <c r="E594" i="4"/>
  <c r="D594" i="4"/>
  <c r="F594" i="4" s="1"/>
  <c r="F593" i="4"/>
  <c r="F592" i="4"/>
  <c r="F591" i="4"/>
  <c r="E591" i="4"/>
  <c r="D591" i="4"/>
  <c r="F590" i="4"/>
  <c r="F589" i="4"/>
  <c r="E589" i="4"/>
  <c r="D589" i="4"/>
  <c r="F588" i="4"/>
  <c r="F587" i="4"/>
  <c r="F586" i="4"/>
  <c r="E585" i="4"/>
  <c r="E584" i="4" s="1"/>
  <c r="D585" i="4"/>
  <c r="F585" i="4" s="1"/>
  <c r="F584" i="4"/>
  <c r="D584" i="4"/>
  <c r="F583" i="4"/>
  <c r="F582" i="4"/>
  <c r="E581" i="4"/>
  <c r="D581" i="4"/>
  <c r="F581" i="4" s="1"/>
  <c r="F580" i="4"/>
  <c r="F579" i="4"/>
  <c r="E578" i="4"/>
  <c r="D578" i="4"/>
  <c r="F578" i="4" s="1"/>
  <c r="F577" i="4"/>
  <c r="F576" i="4"/>
  <c r="F575" i="4"/>
  <c r="E575" i="4"/>
  <c r="E571" i="4" s="1"/>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G210" i="9" s="1"/>
  <c r="E210" i="9" s="1"/>
  <c r="B210" i="9" s="1"/>
  <c r="D529" i="4"/>
  <c r="F529" i="4" s="1"/>
  <c r="F528" i="4"/>
  <c r="F527" i="4"/>
  <c r="F526" i="4"/>
  <c r="E526" i="4"/>
  <c r="D526" i="4"/>
  <c r="D522" i="4" s="1"/>
  <c r="F522"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E488" i="4"/>
  <c r="D488" i="4"/>
  <c r="F488" i="4" s="1"/>
  <c r="F487" i="4"/>
  <c r="F486" i="4"/>
  <c r="F485" i="4"/>
  <c r="E485" i="4"/>
  <c r="E479" i="4" s="1"/>
  <c r="D485" i="4"/>
  <c r="F484" i="4"/>
  <c r="F483" i="4"/>
  <c r="F482" i="4"/>
  <c r="F481" i="4"/>
  <c r="E480" i="4"/>
  <c r="D480" i="4"/>
  <c r="F478" i="4"/>
  <c r="F477" i="4"/>
  <c r="F476" i="4"/>
  <c r="E476" i="4"/>
  <c r="D476" i="4"/>
  <c r="F475" i="4"/>
  <c r="F474" i="4"/>
  <c r="F473" i="4"/>
  <c r="E473" i="4"/>
  <c r="D473" i="4"/>
  <c r="G180" i="9" s="1"/>
  <c r="F472" i="4"/>
  <c r="F471"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E427" i="4"/>
  <c r="D427" i="4"/>
  <c r="E426" i="4"/>
  <c r="D421" i="1" s="1"/>
  <c r="G421" i="1" s="1"/>
  <c r="D426" i="4"/>
  <c r="F421" i="4"/>
  <c r="F420" i="4"/>
  <c r="F419" i="4"/>
  <c r="F416" i="4"/>
  <c r="F415" i="4"/>
  <c r="F414" i="4"/>
  <c r="F413" i="4"/>
  <c r="E412" i="4"/>
  <c r="D412" i="4"/>
  <c r="F411" i="4"/>
  <c r="E410" i="4"/>
  <c r="D410" i="4"/>
  <c r="F410" i="4" s="1"/>
  <c r="F409" i="4"/>
  <c r="F408" i="4"/>
  <c r="E407" i="4"/>
  <c r="D407" i="4"/>
  <c r="E406" i="4"/>
  <c r="F405" i="4"/>
  <c r="F404" i="4"/>
  <c r="F403" i="4"/>
  <c r="F402"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62" i="4" s="1"/>
  <c r="D361" i="4"/>
  <c r="F359" i="4"/>
  <c r="E358" i="4"/>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17" i="1" s="1"/>
  <c r="D322" i="4"/>
  <c r="F320" i="4"/>
  <c r="F319" i="4"/>
  <c r="F318" i="4"/>
  <c r="F317" i="4"/>
  <c r="F316" i="4"/>
  <c r="F315" i="4"/>
  <c r="E314" i="4"/>
  <c r="D314" i="4"/>
  <c r="F314" i="4" s="1"/>
  <c r="F313" i="4"/>
  <c r="F312" i="4"/>
  <c r="F311" i="4"/>
  <c r="E310" i="4"/>
  <c r="E309" i="4" s="1"/>
  <c r="D310" i="4"/>
  <c r="F310" i="4" s="1"/>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0" i="1" s="1"/>
  <c r="D274"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E231" i="4"/>
  <c r="D231" i="4"/>
  <c r="F231" i="4" s="1"/>
  <c r="F229" i="4"/>
  <c r="F228" i="4"/>
  <c r="F227" i="4"/>
  <c r="F226" i="4"/>
  <c r="E225" i="4"/>
  <c r="E221" i="4" s="1"/>
  <c r="D225" i="4"/>
  <c r="F225" i="4" s="1"/>
  <c r="F224" i="4"/>
  <c r="F223" i="4"/>
  <c r="E222" i="4"/>
  <c r="D222" i="4"/>
  <c r="F220" i="4"/>
  <c r="F219" i="4"/>
  <c r="F218" i="4"/>
  <c r="F217" i="4"/>
  <c r="E216" i="4"/>
  <c r="D212" i="1"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5" i="4"/>
  <c r="F133" i="4"/>
  <c r="F132" i="4"/>
  <c r="F131" i="4"/>
  <c r="F130" i="4"/>
  <c r="F129" i="4"/>
  <c r="E129" i="4"/>
  <c r="D129" i="4"/>
  <c r="F128" i="4"/>
  <c r="F127" i="4"/>
  <c r="E126" i="4"/>
  <c r="E125" i="4" s="1"/>
  <c r="F125" i="4" s="1"/>
  <c r="D126" i="4"/>
  <c r="D125" i="4"/>
  <c r="F124" i="4"/>
  <c r="F123" i="4"/>
  <c r="F122" i="4"/>
  <c r="F121" i="4"/>
  <c r="F120" i="4"/>
  <c r="E120" i="4"/>
  <c r="D120" i="4"/>
  <c r="F119" i="4"/>
  <c r="F118" i="4"/>
  <c r="F117" i="4"/>
  <c r="F116" i="4"/>
  <c r="F115" i="4"/>
  <c r="F114" i="4"/>
  <c r="F113" i="4"/>
  <c r="E112" i="4"/>
  <c r="D112" i="4"/>
  <c r="F111" i="4"/>
  <c r="F110" i="4"/>
  <c r="F109" i="4"/>
  <c r="F108" i="4"/>
  <c r="F107" i="4"/>
  <c r="E107" i="4"/>
  <c r="D107" i="4"/>
  <c r="D106" i="4" s="1"/>
  <c r="E106" i="4"/>
  <c r="D102" i="1"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G208" i="9" s="1"/>
  <c r="E208" i="9" s="1"/>
  <c r="B208" i="9" s="1"/>
  <c r="F16" i="4"/>
  <c r="F15" i="4"/>
  <c r="F14" i="4"/>
  <c r="F13" i="4"/>
  <c r="F12" i="4"/>
  <c r="F11" i="4"/>
  <c r="F10" i="4"/>
  <c r="F9" i="4"/>
  <c r="F8" i="4"/>
  <c r="E8" i="4"/>
  <c r="D8" i="4"/>
  <c r="G221" i="9" s="1"/>
  <c r="E221" i="9" s="1"/>
  <c r="B221" i="9" s="1"/>
  <c r="E7" i="4"/>
  <c r="I41" i="3"/>
  <c r="G41" i="3"/>
  <c r="B41" i="3"/>
  <c r="G40" i="3"/>
  <c r="B40" i="3"/>
  <c r="G39" i="3"/>
  <c r="B39" i="3"/>
  <c r="H38" i="3"/>
  <c r="G38" i="3"/>
  <c r="B38" i="3"/>
  <c r="I36" i="3"/>
  <c r="H36" i="3"/>
  <c r="G36" i="3"/>
  <c r="B36" i="3"/>
  <c r="I35" i="3"/>
  <c r="H35" i="3"/>
  <c r="G35" i="3"/>
  <c r="B35" i="3"/>
  <c r="I34" i="3"/>
  <c r="H34" i="3"/>
  <c r="G34" i="3"/>
  <c r="B34"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6" i="1"/>
  <c r="C1686" i="1"/>
  <c r="G1686" i="1" s="1"/>
  <c r="G1685" i="1"/>
  <c r="C1685" i="1"/>
  <c r="H1685" i="1" s="1"/>
  <c r="C1684" i="1"/>
  <c r="H1684" i="1" s="1"/>
  <c r="H1683" i="1"/>
  <c r="C1683" i="1"/>
  <c r="G1683" i="1" s="1"/>
  <c r="H1682" i="1"/>
  <c r="G1682" i="1"/>
  <c r="C1682" i="1"/>
  <c r="C1681" i="1"/>
  <c r="H1681" i="1" s="1"/>
  <c r="C1680" i="1"/>
  <c r="H1680" i="1" s="1"/>
  <c r="H1679" i="1"/>
  <c r="C1679" i="1"/>
  <c r="G1679" i="1" s="1"/>
  <c r="H1678" i="1"/>
  <c r="G1678" i="1"/>
  <c r="C1678" i="1"/>
  <c r="G1677" i="1"/>
  <c r="C1677" i="1"/>
  <c r="H1677" i="1" s="1"/>
  <c r="C1676" i="1"/>
  <c r="H1676" i="1" s="1"/>
  <c r="H1675" i="1"/>
  <c r="C1675" i="1"/>
  <c r="G1675" i="1" s="1"/>
  <c r="H1674" i="1"/>
  <c r="G1674" i="1"/>
  <c r="C1674" i="1"/>
  <c r="G1673" i="1"/>
  <c r="C1673" i="1"/>
  <c r="H1673" i="1" s="1"/>
  <c r="C1672" i="1"/>
  <c r="H1672" i="1" s="1"/>
  <c r="C1671" i="1"/>
  <c r="G1671" i="1" s="1"/>
  <c r="C1670" i="1"/>
  <c r="G1670" i="1" s="1"/>
  <c r="C1669" i="1"/>
  <c r="H1669" i="1" s="1"/>
  <c r="C1668" i="1"/>
  <c r="H1668" i="1" s="1"/>
  <c r="C1667" i="1"/>
  <c r="G1667" i="1" s="1"/>
  <c r="H1666" i="1"/>
  <c r="G1666" i="1"/>
  <c r="C1666" i="1"/>
  <c r="G1665" i="1"/>
  <c r="C1665" i="1"/>
  <c r="H1665" i="1" s="1"/>
  <c r="C1664" i="1"/>
  <c r="H1664" i="1" s="1"/>
  <c r="H1663" i="1"/>
  <c r="C1663" i="1"/>
  <c r="G1663" i="1" s="1"/>
  <c r="H1662" i="1"/>
  <c r="G1662" i="1"/>
  <c r="C1662" i="1"/>
  <c r="G1661" i="1"/>
  <c r="C1661" i="1"/>
  <c r="H1661" i="1" s="1"/>
  <c r="C1660" i="1"/>
  <c r="H1660" i="1" s="1"/>
  <c r="H1659" i="1"/>
  <c r="C1659" i="1"/>
  <c r="G1659" i="1" s="1"/>
  <c r="H1658" i="1"/>
  <c r="G1658" i="1"/>
  <c r="C1658" i="1"/>
  <c r="G1657" i="1"/>
  <c r="C1657" i="1"/>
  <c r="H1657" i="1" s="1"/>
  <c r="C1656" i="1"/>
  <c r="H1656" i="1" s="1"/>
  <c r="H1655" i="1"/>
  <c r="C1655" i="1"/>
  <c r="G1655" i="1" s="1"/>
  <c r="H1654" i="1"/>
  <c r="G1654" i="1"/>
  <c r="C1654" i="1"/>
  <c r="G1653" i="1"/>
  <c r="C1653" i="1"/>
  <c r="H1653" i="1" s="1"/>
  <c r="C1652" i="1"/>
  <c r="H1652" i="1" s="1"/>
  <c r="H1651" i="1"/>
  <c r="C1651" i="1"/>
  <c r="G1651" i="1" s="1"/>
  <c r="H1650" i="1"/>
  <c r="G1650" i="1"/>
  <c r="C1650" i="1"/>
  <c r="G1649" i="1"/>
  <c r="C1649" i="1"/>
  <c r="H1649" i="1" s="1"/>
  <c r="C1648" i="1"/>
  <c r="H1648" i="1" s="1"/>
  <c r="H1647" i="1"/>
  <c r="C1647" i="1"/>
  <c r="G1647" i="1" s="1"/>
  <c r="H1646" i="1"/>
  <c r="G1646" i="1"/>
  <c r="C1646" i="1"/>
  <c r="G1645" i="1"/>
  <c r="C1645" i="1"/>
  <c r="H1645" i="1" s="1"/>
  <c r="C1644" i="1"/>
  <c r="H1644" i="1" s="1"/>
  <c r="H1643" i="1"/>
  <c r="C1643" i="1"/>
  <c r="G1643" i="1" s="1"/>
  <c r="H1642" i="1"/>
  <c r="G1642" i="1"/>
  <c r="C1642" i="1"/>
  <c r="G1641" i="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H1630" i="1"/>
  <c r="G1630" i="1"/>
  <c r="C1630" i="1"/>
  <c r="C1627" i="1"/>
  <c r="H1627" i="1" s="1"/>
  <c r="H1626" i="1"/>
  <c r="G1626" i="1"/>
  <c r="C1626" i="1"/>
  <c r="H1625" i="1"/>
  <c r="G1625" i="1"/>
  <c r="C1625" i="1"/>
  <c r="C1624" i="1"/>
  <c r="H1624" i="1" s="1"/>
  <c r="C1623" i="1"/>
  <c r="H1623" i="1" s="1"/>
  <c r="C1620" i="1"/>
  <c r="H1620" i="1" s="1"/>
  <c r="C1619" i="1"/>
  <c r="H1619" i="1" s="1"/>
  <c r="H1618" i="1"/>
  <c r="G1618" i="1"/>
  <c r="C1618" i="1"/>
  <c r="H1617" i="1"/>
  <c r="G1617" i="1"/>
  <c r="C1617" i="1"/>
  <c r="C1616" i="1"/>
  <c r="H1616" i="1" s="1"/>
  <c r="C1615" i="1"/>
  <c r="H1615" i="1" s="1"/>
  <c r="H1614" i="1"/>
  <c r="G1614" i="1"/>
  <c r="C1614" i="1"/>
  <c r="G1613" i="1"/>
  <c r="C1613" i="1"/>
  <c r="H1613" i="1" s="1"/>
  <c r="C1612" i="1"/>
  <c r="H1612" i="1" s="1"/>
  <c r="C1611" i="1"/>
  <c r="H1611" i="1" s="1"/>
  <c r="H1610" i="1"/>
  <c r="G1610" i="1"/>
  <c r="C1610" i="1"/>
  <c r="H1609" i="1"/>
  <c r="G1609" i="1"/>
  <c r="C1609" i="1"/>
  <c r="C1608" i="1"/>
  <c r="H1608" i="1" s="1"/>
  <c r="C1607" i="1"/>
  <c r="H1607" i="1" s="1"/>
  <c r="C1606" i="1"/>
  <c r="H1606" i="1" s="1"/>
  <c r="C1605" i="1"/>
  <c r="H1605" i="1" s="1"/>
  <c r="C1603" i="1"/>
  <c r="H1603" i="1" s="1"/>
  <c r="C1601" i="1"/>
  <c r="H1601" i="1" s="1"/>
  <c r="C1600" i="1"/>
  <c r="H1600" i="1" s="1"/>
  <c r="C1599" i="1"/>
  <c r="H1599" i="1" s="1"/>
  <c r="H1598" i="1"/>
  <c r="G1598" i="1"/>
  <c r="C1598" i="1"/>
  <c r="H1597" i="1"/>
  <c r="G1597" i="1"/>
  <c r="C1597" i="1"/>
  <c r="C1596" i="1"/>
  <c r="H1596" i="1" s="1"/>
  <c r="C1595" i="1"/>
  <c r="H1595" i="1" s="1"/>
  <c r="C1594" i="1"/>
  <c r="H1594" i="1" s="1"/>
  <c r="C1593" i="1"/>
  <c r="H1593" i="1" s="1"/>
  <c r="C1592" i="1"/>
  <c r="H1592" i="1" s="1"/>
  <c r="C1591" i="1"/>
  <c r="H1591" i="1" s="1"/>
  <c r="H1590" i="1"/>
  <c r="G1590" i="1"/>
  <c r="C1590" i="1"/>
  <c r="H1589" i="1"/>
  <c r="G1589" i="1"/>
  <c r="C1589" i="1"/>
  <c r="C1588" i="1"/>
  <c r="H1588" i="1" s="1"/>
  <c r="C1587" i="1"/>
  <c r="H1587" i="1" s="1"/>
  <c r="C1586" i="1"/>
  <c r="H1586" i="1" s="1"/>
  <c r="C1585" i="1"/>
  <c r="G1585" i="1" s="1"/>
  <c r="C1584" i="1"/>
  <c r="H1584" i="1" s="1"/>
  <c r="H1582" i="1"/>
  <c r="C1582" i="1"/>
  <c r="D1581" i="1"/>
  <c r="C1581" i="1"/>
  <c r="H1581" i="1" s="1"/>
  <c r="H1580" i="1"/>
  <c r="G1580" i="1"/>
  <c r="I1580" i="1" s="1"/>
  <c r="D1580" i="1"/>
  <c r="J1580" i="1" s="1"/>
  <c r="C1580" i="1"/>
  <c r="D1579" i="1"/>
  <c r="C1579" i="1"/>
  <c r="H1579" i="1" s="1"/>
  <c r="H1578" i="1"/>
  <c r="G1578" i="1"/>
  <c r="I1578" i="1" s="1"/>
  <c r="D1578" i="1"/>
  <c r="J1578" i="1" s="1"/>
  <c r="C1578" i="1"/>
  <c r="H1577" i="1"/>
  <c r="G1577" i="1"/>
  <c r="D1577" i="1"/>
  <c r="C1577" i="1"/>
  <c r="D1576" i="1"/>
  <c r="C1576" i="1"/>
  <c r="H1576" i="1" s="1"/>
  <c r="H1575" i="1"/>
  <c r="G1575" i="1"/>
  <c r="I1575" i="1" s="1"/>
  <c r="D1575" i="1"/>
  <c r="J1575" i="1" s="1"/>
  <c r="C1575" i="1"/>
  <c r="D1574" i="1"/>
  <c r="C1574" i="1"/>
  <c r="H1574" i="1" s="1"/>
  <c r="H1573" i="1"/>
  <c r="G1573" i="1"/>
  <c r="I1573" i="1" s="1"/>
  <c r="D1573" i="1"/>
  <c r="C1573" i="1"/>
  <c r="J1573" i="1" s="1"/>
  <c r="H1572" i="1"/>
  <c r="G1572" i="1"/>
  <c r="D1572" i="1"/>
  <c r="C1572" i="1"/>
  <c r="H1571" i="1"/>
  <c r="G1571" i="1"/>
  <c r="D1571" i="1"/>
  <c r="C1571" i="1"/>
  <c r="D1570" i="1"/>
  <c r="C1570" i="1"/>
  <c r="H1570" i="1" s="1"/>
  <c r="H1569" i="1"/>
  <c r="G1569" i="1"/>
  <c r="I1569" i="1" s="1"/>
  <c r="D1569" i="1"/>
  <c r="C1569" i="1"/>
  <c r="J1569" i="1" s="1"/>
  <c r="D1568" i="1"/>
  <c r="C1568" i="1"/>
  <c r="H1568" i="1" s="1"/>
  <c r="H1567" i="1"/>
  <c r="G1567" i="1"/>
  <c r="I1567" i="1" s="1"/>
  <c r="D1567" i="1"/>
  <c r="C1567" i="1"/>
  <c r="J1567" i="1" s="1"/>
  <c r="D1566" i="1"/>
  <c r="C1566" i="1"/>
  <c r="H1566" i="1" s="1"/>
  <c r="H1565" i="1"/>
  <c r="G1565" i="1"/>
  <c r="I1565" i="1" s="1"/>
  <c r="D1565" i="1"/>
  <c r="C1565" i="1"/>
  <c r="J1565" i="1" s="1"/>
  <c r="D1564" i="1"/>
  <c r="C1564" i="1"/>
  <c r="H1564" i="1" s="1"/>
  <c r="D1563" i="1"/>
  <c r="C1563" i="1"/>
  <c r="H1563" i="1" s="1"/>
  <c r="H1562" i="1"/>
  <c r="G1562" i="1"/>
  <c r="I1562" i="1" s="1"/>
  <c r="D1562" i="1"/>
  <c r="C1562" i="1"/>
  <c r="J1562" i="1" s="1"/>
  <c r="D1561" i="1"/>
  <c r="C1561" i="1"/>
  <c r="H1561" i="1" s="1"/>
  <c r="H1560" i="1"/>
  <c r="G1560" i="1"/>
  <c r="I1560" i="1" s="1"/>
  <c r="D1560" i="1"/>
  <c r="C1560" i="1"/>
  <c r="J1560" i="1" s="1"/>
  <c r="D1559" i="1"/>
  <c r="C1559" i="1"/>
  <c r="H1559" i="1" s="1"/>
  <c r="H1558" i="1"/>
  <c r="G1558" i="1"/>
  <c r="I1558" i="1" s="1"/>
  <c r="D1558" i="1"/>
  <c r="C1558" i="1"/>
  <c r="J1558" i="1" s="1"/>
  <c r="D1557" i="1"/>
  <c r="C1557" i="1"/>
  <c r="H1557" i="1" s="1"/>
  <c r="D1556" i="1"/>
  <c r="C1556" i="1"/>
  <c r="H1556" i="1" s="1"/>
  <c r="D1555" i="1"/>
  <c r="C1555" i="1"/>
  <c r="H1555" i="1" s="1"/>
  <c r="H1554" i="1"/>
  <c r="G1554" i="1"/>
  <c r="I1554" i="1" s="1"/>
  <c r="D1554" i="1"/>
  <c r="C1554" i="1"/>
  <c r="J1554" i="1" s="1"/>
  <c r="D1553" i="1"/>
  <c r="C1553" i="1"/>
  <c r="H1553" i="1" s="1"/>
  <c r="H1552" i="1"/>
  <c r="G1552" i="1"/>
  <c r="I1552" i="1" s="1"/>
  <c r="D1552" i="1"/>
  <c r="C1552" i="1"/>
  <c r="J1552" i="1" s="1"/>
  <c r="D1551" i="1"/>
  <c r="C1551" i="1"/>
  <c r="H1551" i="1" s="1"/>
  <c r="H1550" i="1"/>
  <c r="G1550" i="1"/>
  <c r="I1550" i="1" s="1"/>
  <c r="D1550" i="1"/>
  <c r="C1550" i="1"/>
  <c r="J1550" i="1" s="1"/>
  <c r="D1549" i="1"/>
  <c r="C1549" i="1"/>
  <c r="H1549" i="1" s="1"/>
  <c r="H1548" i="1"/>
  <c r="G1548" i="1"/>
  <c r="I1548" i="1" s="1"/>
  <c r="D1548" i="1"/>
  <c r="C1548" i="1"/>
  <c r="J1548" i="1" s="1"/>
  <c r="H1547" i="1"/>
  <c r="D1547" i="1"/>
  <c r="C1547" i="1"/>
  <c r="G1547" i="1" s="1"/>
  <c r="D1546" i="1"/>
  <c r="J1546" i="1" s="1"/>
  <c r="C1546" i="1"/>
  <c r="H1546" i="1" s="1"/>
  <c r="H1545" i="1"/>
  <c r="D1545" i="1"/>
  <c r="C1545" i="1"/>
  <c r="G1545" i="1" s="1"/>
  <c r="I1545" i="1" s="1"/>
  <c r="D1544" i="1"/>
  <c r="J1544" i="1" s="1"/>
  <c r="C1544" i="1"/>
  <c r="H1543" i="1"/>
  <c r="D1543" i="1"/>
  <c r="C1543" i="1"/>
  <c r="G1543" i="1" s="1"/>
  <c r="I1543" i="1" s="1"/>
  <c r="D1542" i="1"/>
  <c r="J1542" i="1" s="1"/>
  <c r="C1542" i="1"/>
  <c r="H1541" i="1"/>
  <c r="D1541" i="1"/>
  <c r="J1541" i="1" s="1"/>
  <c r="C1541" i="1"/>
  <c r="G1541" i="1" s="1"/>
  <c r="I1541" i="1" s="1"/>
  <c r="H1540" i="1"/>
  <c r="D1540" i="1"/>
  <c r="C1540" i="1"/>
  <c r="D1539" i="1"/>
  <c r="H1539" i="1" s="1"/>
  <c r="C1539" i="1"/>
  <c r="C1538" i="1"/>
  <c r="H1536" i="1"/>
  <c r="D1536" i="1"/>
  <c r="C1536" i="1"/>
  <c r="G1536" i="1" s="1"/>
  <c r="H1535" i="1"/>
  <c r="D1535" i="1"/>
  <c r="C1535" i="1"/>
  <c r="G1535" i="1" s="1"/>
  <c r="H1534" i="1"/>
  <c r="D1534" i="1"/>
  <c r="C1534" i="1"/>
  <c r="G1534" i="1" s="1"/>
  <c r="H1533" i="1"/>
  <c r="D1533" i="1"/>
  <c r="C1533" i="1"/>
  <c r="G1533" i="1" s="1"/>
  <c r="H1532" i="1"/>
  <c r="D1532" i="1"/>
  <c r="C1532" i="1"/>
  <c r="G1532" i="1" s="1"/>
  <c r="H1531" i="1"/>
  <c r="D1531" i="1"/>
  <c r="C1531" i="1"/>
  <c r="G1531" i="1" s="1"/>
  <c r="H1530" i="1"/>
  <c r="D1530" i="1"/>
  <c r="C1530" i="1"/>
  <c r="G1530" i="1" s="1"/>
  <c r="H1529" i="1"/>
  <c r="D1529" i="1"/>
  <c r="C1529" i="1"/>
  <c r="G1529" i="1" s="1"/>
  <c r="H1528" i="1"/>
  <c r="D1528" i="1"/>
  <c r="C1528" i="1"/>
  <c r="G1528" i="1" s="1"/>
  <c r="H1527" i="1"/>
  <c r="D1527" i="1"/>
  <c r="C1527" i="1"/>
  <c r="G1527" i="1" s="1"/>
  <c r="H1526" i="1"/>
  <c r="D1526" i="1"/>
  <c r="C1526" i="1"/>
  <c r="G1526" i="1" s="1"/>
  <c r="H1525" i="1"/>
  <c r="D1525" i="1"/>
  <c r="C1525" i="1"/>
  <c r="G1525" i="1" s="1"/>
  <c r="H1524" i="1"/>
  <c r="D1524" i="1"/>
  <c r="C1524" i="1"/>
  <c r="G1524" i="1" s="1"/>
  <c r="H1523" i="1"/>
  <c r="D1523" i="1"/>
  <c r="C1523" i="1"/>
  <c r="G1523" i="1" s="1"/>
  <c r="H1522" i="1"/>
  <c r="D1522" i="1"/>
  <c r="C1522" i="1"/>
  <c r="G1522" i="1" s="1"/>
  <c r="H1521" i="1"/>
  <c r="D1521" i="1"/>
  <c r="C1521" i="1"/>
  <c r="G1521" i="1" s="1"/>
  <c r="H1520" i="1"/>
  <c r="D1520" i="1"/>
  <c r="C1520" i="1"/>
  <c r="G1520" i="1" s="1"/>
  <c r="H1519" i="1"/>
  <c r="D1519" i="1"/>
  <c r="C1519" i="1"/>
  <c r="G1519" i="1" s="1"/>
  <c r="H1518" i="1"/>
  <c r="D1518" i="1"/>
  <c r="C1518" i="1"/>
  <c r="G1518" i="1" s="1"/>
  <c r="H1517" i="1"/>
  <c r="D1517" i="1"/>
  <c r="C1517" i="1"/>
  <c r="G1517" i="1" s="1"/>
  <c r="D1516" i="1"/>
  <c r="C1516" i="1"/>
  <c r="G1516" i="1" s="1"/>
  <c r="H1515" i="1"/>
  <c r="D1515" i="1"/>
  <c r="C1515" i="1"/>
  <c r="G1515" i="1" s="1"/>
  <c r="C1514" i="1"/>
  <c r="H1513" i="1"/>
  <c r="D1513" i="1"/>
  <c r="C1513" i="1"/>
  <c r="G1513" i="1" s="1"/>
  <c r="H1512" i="1"/>
  <c r="D1512" i="1"/>
  <c r="C1512" i="1"/>
  <c r="G1512" i="1" s="1"/>
  <c r="H1511" i="1"/>
  <c r="D1511" i="1"/>
  <c r="C1511" i="1"/>
  <c r="G1511" i="1" s="1"/>
  <c r="H1509" i="1"/>
  <c r="D1509" i="1"/>
  <c r="C1509" i="1"/>
  <c r="G1509" i="1" s="1"/>
  <c r="H1508" i="1"/>
  <c r="D1508" i="1"/>
  <c r="C1508" i="1"/>
  <c r="G1508" i="1" s="1"/>
  <c r="H1507" i="1"/>
  <c r="D1507" i="1"/>
  <c r="C1507" i="1"/>
  <c r="G1507" i="1" s="1"/>
  <c r="H1506" i="1"/>
  <c r="D1506" i="1"/>
  <c r="C1506" i="1"/>
  <c r="G1506" i="1" s="1"/>
  <c r="H1505" i="1"/>
  <c r="D1505" i="1"/>
  <c r="C1505" i="1"/>
  <c r="G1505" i="1" s="1"/>
  <c r="H1504" i="1"/>
  <c r="D1504" i="1"/>
  <c r="C1504" i="1"/>
  <c r="G1504" i="1" s="1"/>
  <c r="H1503" i="1"/>
  <c r="D1503" i="1"/>
  <c r="C1503" i="1"/>
  <c r="G1503" i="1" s="1"/>
  <c r="H1502" i="1"/>
  <c r="D1502" i="1"/>
  <c r="C1502" i="1"/>
  <c r="G1502" i="1" s="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D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D1390" i="1"/>
  <c r="G1390" i="1" s="1"/>
  <c r="C1390" i="1"/>
  <c r="H1389" i="1"/>
  <c r="D1389" i="1"/>
  <c r="C1389" i="1"/>
  <c r="D1388" i="1"/>
  <c r="H1388" i="1" s="1"/>
  <c r="C1388" i="1"/>
  <c r="D1387" i="1"/>
  <c r="C1387" i="1"/>
  <c r="D1386" i="1"/>
  <c r="G1386" i="1" s="1"/>
  <c r="C1386" i="1"/>
  <c r="D1385" i="1"/>
  <c r="C1385" i="1"/>
  <c r="H1385" i="1" s="1"/>
  <c r="D1384" i="1"/>
  <c r="C1384" i="1"/>
  <c r="D1383" i="1"/>
  <c r="C1383" i="1"/>
  <c r="H1383" i="1" s="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D1347" i="1"/>
  <c r="C1347" i="1"/>
  <c r="H1347" i="1" s="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G1340" i="1"/>
  <c r="D1340" i="1"/>
  <c r="H1340" i="1" s="1"/>
  <c r="C1340" i="1"/>
  <c r="D1339" i="1"/>
  <c r="C1339" i="1"/>
  <c r="H1339" i="1" s="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D1311" i="1"/>
  <c r="C1311" i="1"/>
  <c r="H1311" i="1" s="1"/>
  <c r="H1310" i="1"/>
  <c r="D1310" i="1"/>
  <c r="G1310" i="1" s="1"/>
  <c r="C1310" i="1"/>
  <c r="H1309" i="1"/>
  <c r="G1309" i="1"/>
  <c r="D1309" i="1"/>
  <c r="C1309" i="1"/>
  <c r="H1308" i="1"/>
  <c r="G1308" i="1"/>
  <c r="D1308" i="1"/>
  <c r="C1308" i="1"/>
  <c r="D1307" i="1"/>
  <c r="C1307" i="1"/>
  <c r="H1307" i="1" s="1"/>
  <c r="D1306" i="1"/>
  <c r="H1306" i="1" s="1"/>
  <c r="C1306" i="1"/>
  <c r="D1305" i="1"/>
  <c r="C1305" i="1"/>
  <c r="H1305" i="1" s="1"/>
  <c r="H1304" i="1"/>
  <c r="G1304" i="1"/>
  <c r="D1304" i="1"/>
  <c r="C1304" i="1"/>
  <c r="H1303" i="1"/>
  <c r="G1303" i="1"/>
  <c r="D1303" i="1"/>
  <c r="C1303" i="1"/>
  <c r="D1302" i="1"/>
  <c r="C1302" i="1"/>
  <c r="D1301" i="1"/>
  <c r="C1301" i="1"/>
  <c r="H1301" i="1" s="1"/>
  <c r="D1300" i="1"/>
  <c r="C1300" i="1"/>
  <c r="H1299" i="1"/>
  <c r="G1299" i="1"/>
  <c r="D1299" i="1"/>
  <c r="C1299" i="1"/>
  <c r="H1298" i="1"/>
  <c r="G1298" i="1"/>
  <c r="D1298" i="1"/>
  <c r="C1298" i="1"/>
  <c r="G1297" i="1"/>
  <c r="D1297" i="1"/>
  <c r="H1297" i="1" s="1"/>
  <c r="C1297" i="1"/>
  <c r="H1296" i="1"/>
  <c r="G1296" i="1"/>
  <c r="D1296" i="1"/>
  <c r="C1296" i="1"/>
  <c r="C1295" i="1"/>
  <c r="H1294" i="1"/>
  <c r="G1294" i="1"/>
  <c r="D1294" i="1"/>
  <c r="C1294" i="1"/>
  <c r="H1293" i="1"/>
  <c r="G1293" i="1"/>
  <c r="D1293" i="1"/>
  <c r="C1293" i="1"/>
  <c r="D1292" i="1"/>
  <c r="C1292" i="1"/>
  <c r="H1292" i="1" s="1"/>
  <c r="D1291" i="1"/>
  <c r="C1291" i="1"/>
  <c r="H1291" i="1" s="1"/>
  <c r="H1290" i="1"/>
  <c r="G1290" i="1"/>
  <c r="D1290" i="1"/>
  <c r="C1290" i="1"/>
  <c r="H1289" i="1"/>
  <c r="G1289" i="1"/>
  <c r="D1289" i="1"/>
  <c r="C1289" i="1"/>
  <c r="H1288" i="1"/>
  <c r="G1288" i="1"/>
  <c r="D1288" i="1"/>
  <c r="C1288" i="1"/>
  <c r="D1287" i="1"/>
  <c r="H1287" i="1" s="1"/>
  <c r="C1287" i="1"/>
  <c r="H1286" i="1"/>
  <c r="G1286" i="1"/>
  <c r="D1286" i="1"/>
  <c r="C1286" i="1"/>
  <c r="H1285" i="1"/>
  <c r="G1285" i="1"/>
  <c r="D1285" i="1"/>
  <c r="C1285" i="1"/>
  <c r="H1284" i="1"/>
  <c r="G1284" i="1"/>
  <c r="D1284" i="1"/>
  <c r="C1284" i="1"/>
  <c r="H1283" i="1"/>
  <c r="G1283" i="1"/>
  <c r="D1283" i="1"/>
  <c r="C1283" i="1"/>
  <c r="H1282" i="1"/>
  <c r="G1282" i="1"/>
  <c r="D1282" i="1"/>
  <c r="C1282" i="1"/>
  <c r="D1281" i="1"/>
  <c r="H1281" i="1" s="1"/>
  <c r="C1281" i="1"/>
  <c r="H1280" i="1"/>
  <c r="G1280" i="1"/>
  <c r="D1280" i="1"/>
  <c r="C1280" i="1"/>
  <c r="H1279" i="1"/>
  <c r="G1279" i="1"/>
  <c r="D1279" i="1"/>
  <c r="C1279" i="1"/>
  <c r="D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G1266" i="1"/>
  <c r="D1266" i="1"/>
  <c r="H1266" i="1" s="1"/>
  <c r="C1266" i="1"/>
  <c r="D1265" i="1"/>
  <c r="C1265" i="1"/>
  <c r="H1265" i="1" s="1"/>
  <c r="D1264" i="1"/>
  <c r="C1264" i="1"/>
  <c r="G1263" i="1"/>
  <c r="D1263" i="1"/>
  <c r="H1263" i="1" s="1"/>
  <c r="C1263" i="1"/>
  <c r="G1262" i="1"/>
  <c r="D1262" i="1"/>
  <c r="H1262" i="1" s="1"/>
  <c r="C1262" i="1"/>
  <c r="D1261" i="1"/>
  <c r="H1261" i="1" s="1"/>
  <c r="C1261" i="1"/>
  <c r="D1260" i="1"/>
  <c r="H1260" i="1" s="1"/>
  <c r="C1260" i="1"/>
  <c r="C1259" i="1"/>
  <c r="H1258" i="1"/>
  <c r="G1258" i="1"/>
  <c r="D1258" i="1"/>
  <c r="C1258" i="1"/>
  <c r="D1257" i="1"/>
  <c r="C1257" i="1"/>
  <c r="D1256" i="1"/>
  <c r="C1256" i="1"/>
  <c r="H1254" i="1"/>
  <c r="G1254" i="1"/>
  <c r="D1254" i="1"/>
  <c r="C1254" i="1"/>
  <c r="H1253" i="1"/>
  <c r="G1253" i="1"/>
  <c r="D1253" i="1"/>
  <c r="C1253" i="1"/>
  <c r="H1252" i="1"/>
  <c r="G1252" i="1"/>
  <c r="D1252" i="1"/>
  <c r="C1252" i="1"/>
  <c r="D1251" i="1"/>
  <c r="C1251" i="1"/>
  <c r="H1251" i="1" s="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D1200" i="1"/>
  <c r="C1200" i="1"/>
  <c r="H1200" i="1" s="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D1188" i="1"/>
  <c r="H1188" i="1" s="1"/>
  <c r="C1188" i="1"/>
  <c r="H1187" i="1"/>
  <c r="G1187" i="1"/>
  <c r="D1187" i="1"/>
  <c r="C1187" i="1"/>
  <c r="H1186" i="1"/>
  <c r="G1186" i="1"/>
  <c r="D1186" i="1"/>
  <c r="C1186" i="1"/>
  <c r="D1185" i="1"/>
  <c r="H1185" i="1" s="1"/>
  <c r="C1185" i="1"/>
  <c r="D1184" i="1"/>
  <c r="C1184" i="1"/>
  <c r="H1184" i="1" s="1"/>
  <c r="D1183" i="1"/>
  <c r="C1183" i="1"/>
  <c r="H1183" i="1" s="1"/>
  <c r="D1182" i="1"/>
  <c r="C1182" i="1"/>
  <c r="D1179" i="1"/>
  <c r="C1179" i="1"/>
  <c r="H1179" i="1" s="1"/>
  <c r="H1178" i="1"/>
  <c r="G1178" i="1"/>
  <c r="D1178" i="1"/>
  <c r="C1178" i="1"/>
  <c r="H1177" i="1"/>
  <c r="G1177" i="1"/>
  <c r="D1177" i="1"/>
  <c r="C1177" i="1"/>
  <c r="D1176" i="1"/>
  <c r="C1176" i="1"/>
  <c r="H1176" i="1" s="1"/>
  <c r="H1175" i="1"/>
  <c r="G1175" i="1"/>
  <c r="D1175" i="1"/>
  <c r="C1175" i="1"/>
  <c r="H1174" i="1"/>
  <c r="G1174" i="1"/>
  <c r="D1174" i="1"/>
  <c r="C1174" i="1"/>
  <c r="H1173" i="1"/>
  <c r="G1173" i="1"/>
  <c r="D1173" i="1"/>
  <c r="C1173" i="1"/>
  <c r="H1172" i="1"/>
  <c r="D1172" i="1"/>
  <c r="G1172" i="1" s="1"/>
  <c r="C1172" i="1"/>
  <c r="H1171" i="1"/>
  <c r="G1171" i="1"/>
  <c r="D1171" i="1"/>
  <c r="C1171" i="1"/>
  <c r="H1170" i="1"/>
  <c r="D1170" i="1"/>
  <c r="G1170" i="1" s="1"/>
  <c r="C1170" i="1"/>
  <c r="H1169" i="1"/>
  <c r="G1169" i="1"/>
  <c r="D1169" i="1"/>
  <c r="C1169" i="1"/>
  <c r="H1168" i="1"/>
  <c r="G1168" i="1"/>
  <c r="D1168" i="1"/>
  <c r="C1168" i="1"/>
  <c r="H1167" i="1"/>
  <c r="G1167" i="1"/>
  <c r="D1167" i="1"/>
  <c r="C1167" i="1"/>
  <c r="D1166" i="1"/>
  <c r="C1166" i="1"/>
  <c r="G1166" i="1" s="1"/>
  <c r="D1165" i="1"/>
  <c r="C1165" i="1"/>
  <c r="H1164" i="1"/>
  <c r="G1164" i="1"/>
  <c r="D1164" i="1"/>
  <c r="C1164" i="1"/>
  <c r="H1163" i="1"/>
  <c r="G1163" i="1"/>
  <c r="D1163" i="1"/>
  <c r="C1163" i="1"/>
  <c r="H1162" i="1"/>
  <c r="G1162" i="1"/>
  <c r="D1162" i="1"/>
  <c r="C1162" i="1"/>
  <c r="D1161" i="1"/>
  <c r="G1161" i="1" s="1"/>
  <c r="C1161" i="1"/>
  <c r="H1160" i="1"/>
  <c r="G1160" i="1"/>
  <c r="D1160" i="1"/>
  <c r="C1160" i="1"/>
  <c r="H1159" i="1"/>
  <c r="G1159" i="1"/>
  <c r="D1159" i="1"/>
  <c r="C1159" i="1"/>
  <c r="H1158" i="1"/>
  <c r="G1158" i="1"/>
  <c r="D1158" i="1"/>
  <c r="C1158" i="1"/>
  <c r="H1157" i="1"/>
  <c r="G1157" i="1"/>
  <c r="D1157" i="1"/>
  <c r="C1157" i="1"/>
  <c r="H1156" i="1"/>
  <c r="G1156" i="1"/>
  <c r="D1156" i="1"/>
  <c r="C1156" i="1"/>
  <c r="D1155" i="1"/>
  <c r="G1155" i="1" s="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D1092" i="1"/>
  <c r="H1092" i="1" s="1"/>
  <c r="C1092" i="1"/>
  <c r="H1091" i="1"/>
  <c r="G1091" i="1"/>
  <c r="D1091" i="1"/>
  <c r="C1091" i="1"/>
  <c r="H1090" i="1"/>
  <c r="G1090" i="1"/>
  <c r="D1090" i="1"/>
  <c r="C1090" i="1"/>
  <c r="H1089" i="1"/>
  <c r="G1089" i="1"/>
  <c r="D1089" i="1"/>
  <c r="C1089" i="1"/>
  <c r="H1088" i="1"/>
  <c r="G1088" i="1"/>
  <c r="D1088" i="1"/>
  <c r="C1088" i="1"/>
  <c r="D1087" i="1"/>
  <c r="H1086" i="1"/>
  <c r="G1086" i="1"/>
  <c r="D1086" i="1"/>
  <c r="C1086" i="1"/>
  <c r="D1085" i="1"/>
  <c r="C1085" i="1"/>
  <c r="G1085" i="1" s="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D1078" i="1"/>
  <c r="C1078" i="1"/>
  <c r="H1077" i="1"/>
  <c r="G1077" i="1"/>
  <c r="D1077" i="1"/>
  <c r="C1077"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D1062" i="1"/>
  <c r="C1062" i="1"/>
  <c r="H1062" i="1" s="1"/>
  <c r="D1061" i="1"/>
  <c r="C1061" i="1"/>
  <c r="H1061" i="1" s="1"/>
  <c r="D1060" i="1"/>
  <c r="C1060" i="1"/>
  <c r="H1060" i="1" s="1"/>
  <c r="D1059" i="1"/>
  <c r="C1059" i="1"/>
  <c r="H1059" i="1" s="1"/>
  <c r="H1058" i="1"/>
  <c r="G1058" i="1"/>
  <c r="D1058" i="1"/>
  <c r="C1058" i="1"/>
  <c r="D1057" i="1"/>
  <c r="C1057" i="1"/>
  <c r="H1057" i="1" s="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D1045" i="1"/>
  <c r="C1045" i="1"/>
  <c r="H1045" i="1" s="1"/>
  <c r="H1044" i="1"/>
  <c r="G1044" i="1"/>
  <c r="D1044" i="1"/>
  <c r="C1044" i="1"/>
  <c r="H1043" i="1"/>
  <c r="G1043" i="1"/>
  <c r="D1043" i="1"/>
  <c r="C1043" i="1"/>
  <c r="D1042" i="1"/>
  <c r="C1042" i="1"/>
  <c r="H1042" i="1" s="1"/>
  <c r="D1041" i="1"/>
  <c r="C1041" i="1"/>
  <c r="H1041" i="1" s="1"/>
  <c r="D1040" i="1"/>
  <c r="C1040" i="1"/>
  <c r="H1040" i="1" s="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C1033" i="1"/>
  <c r="H1033" i="1" s="1"/>
  <c r="H1032" i="1"/>
  <c r="G1032" i="1"/>
  <c r="D1032" i="1"/>
  <c r="C1032" i="1"/>
  <c r="D1031" i="1"/>
  <c r="C1031" i="1"/>
  <c r="H1031" i="1" s="1"/>
  <c r="D1030" i="1"/>
  <c r="C1030" i="1"/>
  <c r="H1030" i="1" s="1"/>
  <c r="D1029" i="1"/>
  <c r="C1029" i="1"/>
  <c r="H1029" i="1" s="1"/>
  <c r="D1028" i="1"/>
  <c r="C1028" i="1"/>
  <c r="H1028" i="1" s="1"/>
  <c r="D1027" i="1"/>
  <c r="C1027" i="1"/>
  <c r="H1027" i="1" s="1"/>
  <c r="H1026" i="1"/>
  <c r="G1026" i="1"/>
  <c r="D1026" i="1"/>
  <c r="C1026" i="1"/>
  <c r="D1025" i="1"/>
  <c r="C1025" i="1"/>
  <c r="H1025" i="1" s="1"/>
  <c r="D1024" i="1"/>
  <c r="C1024" i="1"/>
  <c r="D1023" i="1"/>
  <c r="C1023" i="1"/>
  <c r="H1023" i="1" s="1"/>
  <c r="H1022" i="1"/>
  <c r="G1022" i="1"/>
  <c r="D1022" i="1"/>
  <c r="C1022" i="1"/>
  <c r="H1021" i="1"/>
  <c r="G1021" i="1"/>
  <c r="D1021" i="1"/>
  <c r="C1021" i="1"/>
  <c r="D1020" i="1"/>
  <c r="C1020" i="1"/>
  <c r="H1020" i="1" s="1"/>
  <c r="D1019" i="1"/>
  <c r="C1019" i="1"/>
  <c r="H1019" i="1" s="1"/>
  <c r="D1018" i="1"/>
  <c r="C1018" i="1"/>
  <c r="H1018" i="1" s="1"/>
  <c r="D1016" i="1"/>
  <c r="C1016" i="1"/>
  <c r="H1016" i="1" s="1"/>
  <c r="D1015" i="1"/>
  <c r="C1015" i="1"/>
  <c r="H1015" i="1" s="1"/>
  <c r="D1014" i="1"/>
  <c r="C1014"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D732" i="1"/>
  <c r="H732" i="1" s="1"/>
  <c r="C732" i="1"/>
  <c r="G731" i="1"/>
  <c r="D731" i="1"/>
  <c r="H731" i="1" s="1"/>
  <c r="C731" i="1"/>
  <c r="H730" i="1"/>
  <c r="G730" i="1"/>
  <c r="D730" i="1"/>
  <c r="C730" i="1"/>
  <c r="H729" i="1"/>
  <c r="G729" i="1"/>
  <c r="D729" i="1"/>
  <c r="C729" i="1"/>
  <c r="H728" i="1"/>
  <c r="G728" i="1"/>
  <c r="D728" i="1"/>
  <c r="C728" i="1"/>
  <c r="G727" i="1"/>
  <c r="D727" i="1"/>
  <c r="H727" i="1" s="1"/>
  <c r="C727" i="1"/>
  <c r="G726" i="1"/>
  <c r="D726" i="1"/>
  <c r="H726" i="1" s="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G717"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G677" i="1"/>
  <c r="D677" i="1"/>
  <c r="H677" i="1" s="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D649" i="1"/>
  <c r="H649" i="1" s="1"/>
  <c r="C649" i="1"/>
  <c r="D648" i="1"/>
  <c r="H648" i="1" s="1"/>
  <c r="C648" i="1"/>
  <c r="D647" i="1"/>
  <c r="H647" i="1" s="1"/>
  <c r="C647" i="1"/>
  <c r="D646" i="1"/>
  <c r="H646" i="1" s="1"/>
  <c r="C646" i="1"/>
  <c r="H645" i="1"/>
  <c r="G645" i="1"/>
  <c r="D645" i="1"/>
  <c r="C645"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C423" i="1"/>
  <c r="D422" i="1"/>
  <c r="H422" i="1" s="1"/>
  <c r="C422" i="1"/>
  <c r="C421" i="1"/>
  <c r="D416" i="1"/>
  <c r="H416" i="1" s="1"/>
  <c r="C416" i="1"/>
  <c r="G415" i="1"/>
  <c r="D415" i="1"/>
  <c r="H415" i="1" s="1"/>
  <c r="C415" i="1"/>
  <c r="H414" i="1"/>
  <c r="D414" i="1"/>
  <c r="G414" i="1" s="1"/>
  <c r="C414" i="1"/>
  <c r="H411" i="1"/>
  <c r="G411" i="1"/>
  <c r="D411" i="1"/>
  <c r="C411" i="1"/>
  <c r="H410" i="1"/>
  <c r="G410" i="1"/>
  <c r="D410" i="1"/>
  <c r="C410" i="1"/>
  <c r="H409" i="1"/>
  <c r="G409" i="1"/>
  <c r="D409" i="1"/>
  <c r="C409" i="1"/>
  <c r="D408" i="1"/>
  <c r="H408" i="1" s="1"/>
  <c r="C408" i="1"/>
  <c r="D407" i="1"/>
  <c r="H407" i="1" s="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G389" i="1" s="1"/>
  <c r="C389"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D380" i="1"/>
  <c r="G380" i="1" s="1"/>
  <c r="C380" i="1"/>
  <c r="H379" i="1"/>
  <c r="G379" i="1"/>
  <c r="D379" i="1"/>
  <c r="C379" i="1"/>
  <c r="H378" i="1"/>
  <c r="G378" i="1"/>
  <c r="D378" i="1"/>
  <c r="C378" i="1"/>
  <c r="H377" i="1"/>
  <c r="D377" i="1"/>
  <c r="G377" i="1" s="1"/>
  <c r="C377" i="1"/>
  <c r="H376" i="1"/>
  <c r="G376" i="1"/>
  <c r="D376" i="1"/>
  <c r="C376" i="1"/>
  <c r="H375"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D337" i="1"/>
  <c r="H337" i="1" s="1"/>
  <c r="C337" i="1"/>
  <c r="D336" i="1"/>
  <c r="H336" i="1" s="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D318" i="1"/>
  <c r="H318" i="1" s="1"/>
  <c r="C318"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2" i="1"/>
  <c r="H302" i="1" s="1"/>
  <c r="C302" i="1"/>
  <c r="D301" i="1"/>
  <c r="C301" i="1"/>
  <c r="G300" i="1"/>
  <c r="D300" i="1"/>
  <c r="H300" i="1" s="1"/>
  <c r="C300" i="1"/>
  <c r="D299" i="1"/>
  <c r="G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D215" i="1"/>
  <c r="G215" i="1" s="1"/>
  <c r="C215" i="1"/>
  <c r="H214" i="1"/>
  <c r="G214" i="1"/>
  <c r="D214" i="1"/>
  <c r="C214" i="1"/>
  <c r="H213" i="1"/>
  <c r="G213" i="1"/>
  <c r="D213" i="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D195" i="1"/>
  <c r="G195" i="1" s="1"/>
  <c r="C195" i="1"/>
  <c r="H194" i="1"/>
  <c r="D194" i="1"/>
  <c r="G194" i="1" s="1"/>
  <c r="C194" i="1"/>
  <c r="H193" i="1"/>
  <c r="D193" i="1"/>
  <c r="G193" i="1" s="1"/>
  <c r="C193" i="1"/>
  <c r="D192" i="1"/>
  <c r="H192" i="1" s="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D184" i="1"/>
  <c r="G184" i="1" s="1"/>
  <c r="C184" i="1"/>
  <c r="D183" i="1"/>
  <c r="H183" i="1" s="1"/>
  <c r="C183" i="1"/>
  <c r="D182" i="1"/>
  <c r="H182" i="1" s="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C174" i="1"/>
  <c r="G173" i="1"/>
  <c r="D173" i="1"/>
  <c r="H173" i="1" s="1"/>
  <c r="C173" i="1"/>
  <c r="H172" i="1"/>
  <c r="G172" i="1"/>
  <c r="D172" i="1"/>
  <c r="C172" i="1"/>
  <c r="H171" i="1"/>
  <c r="G171" i="1"/>
  <c r="D171" i="1"/>
  <c r="C171" i="1"/>
  <c r="D170" i="1"/>
  <c r="H170" i="1" s="1"/>
  <c r="C170" i="1"/>
  <c r="D169" i="1"/>
  <c r="H169" i="1" s="1"/>
  <c r="C169" i="1"/>
  <c r="D168" i="1"/>
  <c r="H168" i="1" s="1"/>
  <c r="C168" i="1"/>
  <c r="D167" i="1"/>
  <c r="G167" i="1" s="1"/>
  <c r="C167" i="1"/>
  <c r="D166" i="1"/>
  <c r="G166" i="1" s="1"/>
  <c r="C166" i="1"/>
  <c r="H165" i="1"/>
  <c r="D165" i="1"/>
  <c r="G165" i="1" s="1"/>
  <c r="C165" i="1"/>
  <c r="D164" i="1"/>
  <c r="G164" i="1" s="1"/>
  <c r="C164" i="1"/>
  <c r="G163" i="1"/>
  <c r="D163" i="1"/>
  <c r="H163" i="1" s="1"/>
  <c r="C163" i="1"/>
  <c r="D162" i="1"/>
  <c r="G162" i="1" s="1"/>
  <c r="C162" i="1"/>
  <c r="D161" i="1"/>
  <c r="G161" i="1" s="1"/>
  <c r="C161" i="1"/>
  <c r="H159" i="1"/>
  <c r="G159" i="1"/>
  <c r="D159" i="1"/>
  <c r="C159" i="1"/>
  <c r="D158" i="1"/>
  <c r="H158" i="1" s="1"/>
  <c r="C158" i="1"/>
  <c r="H157" i="1"/>
  <c r="D157" i="1"/>
  <c r="G157" i="1" s="1"/>
  <c r="C157" i="1"/>
  <c r="H156" i="1"/>
  <c r="D156" i="1"/>
  <c r="G156" i="1" s="1"/>
  <c r="C156" i="1"/>
  <c r="D155" i="1"/>
  <c r="H155" i="1" s="1"/>
  <c r="C155" i="1"/>
  <c r="H154" i="1"/>
  <c r="G154" i="1"/>
  <c r="D154" i="1"/>
  <c r="C154" i="1"/>
  <c r="H153" i="1"/>
  <c r="G153" i="1"/>
  <c r="D153" i="1"/>
  <c r="C153" i="1"/>
  <c r="H152" i="1"/>
  <c r="G152" i="1"/>
  <c r="D152" i="1"/>
  <c r="C152" i="1"/>
  <c r="D151" i="1"/>
  <c r="H151" i="1" s="1"/>
  <c r="C151" i="1"/>
  <c r="D150" i="1"/>
  <c r="H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G133" i="1"/>
  <c r="D133" i="1"/>
  <c r="H133" i="1" s="1"/>
  <c r="C133" i="1"/>
  <c r="G132" i="1"/>
  <c r="D132" i="1"/>
  <c r="H132" i="1" s="1"/>
  <c r="C132" i="1"/>
  <c r="D131" i="1"/>
  <c r="H131" i="1" s="1"/>
  <c r="C131" i="1"/>
  <c r="H129" i="1"/>
  <c r="G129" i="1"/>
  <c r="D129" i="1"/>
  <c r="C129" i="1"/>
  <c r="H128" i="1"/>
  <c r="G128" i="1"/>
  <c r="D128" i="1"/>
  <c r="C128" i="1"/>
  <c r="H127" i="1"/>
  <c r="G127" i="1"/>
  <c r="D127" i="1"/>
  <c r="C127" i="1"/>
  <c r="H126" i="1"/>
  <c r="G126" i="1"/>
  <c r="D126" i="1"/>
  <c r="C126" i="1"/>
  <c r="H125" i="1"/>
  <c r="G125" i="1"/>
  <c r="D125" i="1"/>
  <c r="C125" i="1"/>
  <c r="D124" i="1"/>
  <c r="H124" i="1" s="1"/>
  <c r="C124" i="1"/>
  <c r="D123" i="1"/>
  <c r="H123" i="1" s="1"/>
  <c r="C123" i="1"/>
  <c r="D122" i="1"/>
  <c r="H122" i="1" s="1"/>
  <c r="C122" i="1"/>
  <c r="D121" i="1"/>
  <c r="H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D66" i="1"/>
  <c r="H66" i="1" s="1"/>
  <c r="C66" i="1"/>
  <c r="D65" i="1"/>
  <c r="H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301" i="1" l="1"/>
  <c r="H423" i="1"/>
  <c r="G1200" i="1"/>
  <c r="E255" i="5"/>
  <c r="D1259" i="1" s="1"/>
  <c r="H1386" i="1"/>
  <c r="H1387" i="1"/>
  <c r="G1389" i="1"/>
  <c r="G1387" i="1"/>
  <c r="G1385" i="1"/>
  <c r="H1384" i="1"/>
  <c r="G1260" i="1"/>
  <c r="H1264" i="1"/>
  <c r="G1388" i="1"/>
  <c r="E327" i="9"/>
  <c r="B327" i="9" s="1"/>
  <c r="H1390" i="1"/>
  <c r="G1384" i="1"/>
  <c r="G1383" i="1"/>
  <c r="G1347" i="1"/>
  <c r="G1339" i="1"/>
  <c r="G1311" i="1"/>
  <c r="E317" i="9"/>
  <c r="G1307" i="1"/>
  <c r="G1306" i="1"/>
  <c r="G1305" i="1"/>
  <c r="H1300" i="1"/>
  <c r="H1302" i="1"/>
  <c r="G1300" i="1"/>
  <c r="G1301" i="1"/>
  <c r="G1302" i="1"/>
  <c r="H1295" i="1"/>
  <c r="G1295" i="1"/>
  <c r="G1292" i="1"/>
  <c r="G1291" i="1"/>
  <c r="G1281" i="1"/>
  <c r="G1287" i="1"/>
  <c r="G1259" i="1"/>
  <c r="F260" i="5"/>
  <c r="H1259" i="1"/>
  <c r="G1264" i="1"/>
  <c r="G1265" i="1"/>
  <c r="G1261" i="1"/>
  <c r="E303" i="9"/>
  <c r="B303" i="9" s="1"/>
  <c r="G1257" i="1"/>
  <c r="G1256" i="1"/>
  <c r="F252" i="5"/>
  <c r="H1256" i="1"/>
  <c r="H1257" i="1"/>
  <c r="E340" i="9"/>
  <c r="B340" i="9" s="1"/>
  <c r="G1251" i="1"/>
  <c r="E319" i="9"/>
  <c r="B319" i="9" s="1"/>
  <c r="G1185" i="1"/>
  <c r="G1188" i="1"/>
  <c r="G1184" i="1"/>
  <c r="H1182" i="1"/>
  <c r="G1182" i="1"/>
  <c r="G1183" i="1"/>
  <c r="G1176" i="1"/>
  <c r="G1179" i="1"/>
  <c r="H1166" i="1"/>
  <c r="G1165" i="1"/>
  <c r="H1165" i="1"/>
  <c r="H1155" i="1"/>
  <c r="H1161" i="1"/>
  <c r="F82" i="5"/>
  <c r="G1092" i="1"/>
  <c r="C1087" i="1"/>
  <c r="H1085" i="1"/>
  <c r="G1076" i="1"/>
  <c r="F341" i="9"/>
  <c r="B341" i="9" s="1"/>
  <c r="G1078" i="1"/>
  <c r="H1076" i="1"/>
  <c r="H1078" i="1"/>
  <c r="G1061" i="1"/>
  <c r="G1062" i="1"/>
  <c r="G1060" i="1"/>
  <c r="G1057" i="1"/>
  <c r="G1059" i="1"/>
  <c r="G1045" i="1"/>
  <c r="G1042" i="1"/>
  <c r="F35" i="5"/>
  <c r="G1040" i="1"/>
  <c r="G1041" i="1"/>
  <c r="G1033" i="1"/>
  <c r="G1031" i="1"/>
  <c r="G1030" i="1"/>
  <c r="G1029" i="1"/>
  <c r="G1028" i="1"/>
  <c r="G1027" i="1"/>
  <c r="F19" i="5"/>
  <c r="H1024" i="1"/>
  <c r="E12" i="5"/>
  <c r="D1017" i="1" s="1"/>
  <c r="G1024" i="1"/>
  <c r="G1025" i="1"/>
  <c r="D12" i="5"/>
  <c r="C1017" i="1" s="1"/>
  <c r="G1023" i="1"/>
  <c r="G1020" i="1"/>
  <c r="G1018" i="1"/>
  <c r="G1019" i="1"/>
  <c r="G1016" i="1"/>
  <c r="G1015" i="1"/>
  <c r="G1014" i="1"/>
  <c r="F8" i="5"/>
  <c r="G1013" i="1"/>
  <c r="H1013" i="1"/>
  <c r="H1014" i="1"/>
  <c r="G1540" i="1"/>
  <c r="G1539" i="1"/>
  <c r="G1514" i="1"/>
  <c r="H1516" i="1"/>
  <c r="F118" i="6"/>
  <c r="H1670" i="1"/>
  <c r="G1638" i="1"/>
  <c r="G1681" i="1"/>
  <c r="H1671" i="1"/>
  <c r="G1669" i="1"/>
  <c r="H1667" i="1"/>
  <c r="G1637" i="1"/>
  <c r="G1634" i="1"/>
  <c r="D51" i="8"/>
  <c r="D45" i="8" s="1"/>
  <c r="G344" i="9" s="1"/>
  <c r="E344" i="9" s="1"/>
  <c r="B344" i="9" s="1"/>
  <c r="G1633" i="1"/>
  <c r="C1629" i="1"/>
  <c r="C1604" i="1"/>
  <c r="H1604" i="1" s="1"/>
  <c r="G1606" i="1"/>
  <c r="G1602" i="1"/>
  <c r="H1602" i="1"/>
  <c r="G1605" i="1"/>
  <c r="D44" i="8"/>
  <c r="I39" i="3" s="1"/>
  <c r="G1601" i="1"/>
  <c r="G1594" i="1"/>
  <c r="G1593" i="1"/>
  <c r="H1585" i="1"/>
  <c r="G1586" i="1"/>
  <c r="C1583" i="1"/>
  <c r="H1583" i="1" s="1"/>
  <c r="G1582" i="1"/>
  <c r="E31" i="9"/>
  <c r="B31" i="9" s="1"/>
  <c r="E36" i="9"/>
  <c r="B36" i="9" s="1"/>
  <c r="E648" i="4"/>
  <c r="D642" i="1" s="1"/>
  <c r="G636" i="1"/>
  <c r="G651" i="1"/>
  <c r="G302" i="1"/>
  <c r="H299" i="1"/>
  <c r="G298" i="1"/>
  <c r="E647" i="4"/>
  <c r="D641" i="1" s="1"/>
  <c r="E322" i="9"/>
  <c r="B322" i="9" s="1"/>
  <c r="G737" i="1"/>
  <c r="G732" i="1"/>
  <c r="F239" i="9"/>
  <c r="G725" i="1"/>
  <c r="G676" i="1"/>
  <c r="G648" i="1"/>
  <c r="G647" i="1"/>
  <c r="G646" i="1"/>
  <c r="G649" i="1"/>
  <c r="F656" i="4"/>
  <c r="G416" i="1"/>
  <c r="G407" i="1"/>
  <c r="G408" i="1"/>
  <c r="F412" i="4"/>
  <c r="H388" i="1"/>
  <c r="H389" i="1"/>
  <c r="H374" i="1"/>
  <c r="F379" i="4"/>
  <c r="G336" i="1"/>
  <c r="G337" i="1"/>
  <c r="H317" i="1"/>
  <c r="G317" i="1"/>
  <c r="G318" i="1"/>
  <c r="F322" i="4"/>
  <c r="G301" i="1"/>
  <c r="G423" i="1"/>
  <c r="G422" i="1"/>
  <c r="H421" i="1"/>
  <c r="G270" i="1"/>
  <c r="H270" i="1"/>
  <c r="E273" i="4"/>
  <c r="D269" i="1" s="1"/>
  <c r="H215" i="1"/>
  <c r="G212" i="1"/>
  <c r="H212" i="1"/>
  <c r="E202" i="4"/>
  <c r="D198" i="1" s="1"/>
  <c r="F216" i="4"/>
  <c r="D190" i="1"/>
  <c r="G190" i="1" s="1"/>
  <c r="G192" i="1"/>
  <c r="H190" i="1"/>
  <c r="H184" i="1"/>
  <c r="G183" i="1"/>
  <c r="F240" i="9"/>
  <c r="B240" i="9" s="1"/>
  <c r="G182" i="1"/>
  <c r="E51" i="9"/>
  <c r="H174" i="1"/>
  <c r="G174" i="1"/>
  <c r="G170" i="1"/>
  <c r="G169" i="1"/>
  <c r="E164" i="4"/>
  <c r="D160" i="1" s="1"/>
  <c r="G168" i="1"/>
  <c r="H166" i="1"/>
  <c r="H167" i="1"/>
  <c r="H164" i="1"/>
  <c r="H161" i="1"/>
  <c r="H162" i="1"/>
  <c r="F165" i="4"/>
  <c r="G158" i="1"/>
  <c r="E153" i="4"/>
  <c r="D149" i="1" s="1"/>
  <c r="F160" i="4"/>
  <c r="G155" i="1"/>
  <c r="F237" i="9"/>
  <c r="G150" i="1"/>
  <c r="G151" i="1"/>
  <c r="G131" i="1"/>
  <c r="F135" i="4"/>
  <c r="G124" i="1"/>
  <c r="G121" i="1"/>
  <c r="G122" i="1"/>
  <c r="G123" i="1"/>
  <c r="H102" i="1"/>
  <c r="G102" i="1"/>
  <c r="G108" i="1"/>
  <c r="G113" i="1"/>
  <c r="F106" i="4"/>
  <c r="E35" i="9"/>
  <c r="G66" i="1"/>
  <c r="H64" i="1"/>
  <c r="G65" i="1"/>
  <c r="E37" i="9"/>
  <c r="B37" i="9" s="1"/>
  <c r="E324" i="9"/>
  <c r="B324" i="9" s="1"/>
  <c r="E329" i="9"/>
  <c r="B329" i="9" s="1"/>
  <c r="E311" i="9"/>
  <c r="B311" i="9" s="1"/>
  <c r="E6" i="4"/>
  <c r="D130" i="1"/>
  <c r="G1542" i="1"/>
  <c r="G1544" i="1"/>
  <c r="G1546" i="1"/>
  <c r="I1546" i="1" s="1"/>
  <c r="J1547" i="1"/>
  <c r="J1549" i="1"/>
  <c r="J1551" i="1"/>
  <c r="J1553" i="1"/>
  <c r="J1557" i="1"/>
  <c r="J1559" i="1"/>
  <c r="J1561" i="1"/>
  <c r="J1564" i="1"/>
  <c r="J1566" i="1"/>
  <c r="J1568" i="1"/>
  <c r="J1570" i="1"/>
  <c r="J1574" i="1"/>
  <c r="J1576" i="1"/>
  <c r="J1579" i="1"/>
  <c r="J1581" i="1"/>
  <c r="G1584" i="1"/>
  <c r="G1588" i="1"/>
  <c r="G1592" i="1"/>
  <c r="G1596" i="1"/>
  <c r="G1600" i="1"/>
  <c r="G1604" i="1"/>
  <c r="G1608" i="1"/>
  <c r="G1612" i="1"/>
  <c r="G1616" i="1"/>
  <c r="G1620" i="1"/>
  <c r="G1624" i="1"/>
  <c r="G1632" i="1"/>
  <c r="G1636" i="1"/>
  <c r="G1640" i="1"/>
  <c r="G1644" i="1"/>
  <c r="G1648" i="1"/>
  <c r="G1652" i="1"/>
  <c r="G1656" i="1"/>
  <c r="G1660" i="1"/>
  <c r="G1664" i="1"/>
  <c r="G1668" i="1"/>
  <c r="G1672" i="1"/>
  <c r="G1676" i="1"/>
  <c r="G1680" i="1"/>
  <c r="G1684" i="1"/>
  <c r="F126" i="4"/>
  <c r="D153" i="4"/>
  <c r="F154" i="4"/>
  <c r="F234" i="4"/>
  <c r="D230" i="4"/>
  <c r="D321" i="4"/>
  <c r="F341" i="4"/>
  <c r="F361" i="4"/>
  <c r="D406" i="4"/>
  <c r="F407" i="4"/>
  <c r="E431" i="4"/>
  <c r="F470" i="4"/>
  <c r="D466" i="4"/>
  <c r="H1542" i="1"/>
  <c r="J1543" i="1"/>
  <c r="H1544" i="1"/>
  <c r="J1545" i="1"/>
  <c r="G1549" i="1"/>
  <c r="I1549" i="1" s="1"/>
  <c r="G1551" i="1"/>
  <c r="I1551" i="1" s="1"/>
  <c r="G1553" i="1"/>
  <c r="I1553" i="1" s="1"/>
  <c r="G1555" i="1"/>
  <c r="G1556" i="1"/>
  <c r="G1557" i="1"/>
  <c r="I1557" i="1" s="1"/>
  <c r="G1559" i="1"/>
  <c r="I1559" i="1" s="1"/>
  <c r="G1561" i="1"/>
  <c r="I1561" i="1" s="1"/>
  <c r="G1563" i="1"/>
  <c r="G1564" i="1"/>
  <c r="I1564" i="1" s="1"/>
  <c r="G1566" i="1"/>
  <c r="I1566" i="1" s="1"/>
  <c r="G1568" i="1"/>
  <c r="I1568" i="1" s="1"/>
  <c r="G1570" i="1"/>
  <c r="I1570" i="1" s="1"/>
  <c r="G1574" i="1"/>
  <c r="I1574" i="1" s="1"/>
  <c r="G1576" i="1"/>
  <c r="I1576" i="1" s="1"/>
  <c r="G1579" i="1"/>
  <c r="I1579" i="1" s="1"/>
  <c r="G1581" i="1"/>
  <c r="I1581" i="1" s="1"/>
  <c r="G1587" i="1"/>
  <c r="G1591" i="1"/>
  <c r="G1595" i="1"/>
  <c r="G1599" i="1"/>
  <c r="G1603" i="1"/>
  <c r="G1607" i="1"/>
  <c r="G1611" i="1"/>
  <c r="G1615" i="1"/>
  <c r="G1619" i="1"/>
  <c r="G1623" i="1"/>
  <c r="G1627" i="1"/>
  <c r="G1631" i="1"/>
  <c r="G1635" i="1"/>
  <c r="G1639" i="1"/>
  <c r="F178" i="4"/>
  <c r="D164" i="4"/>
  <c r="D221" i="4"/>
  <c r="F222" i="4"/>
  <c r="D373" i="4"/>
  <c r="F401" i="4"/>
  <c r="D648" i="4"/>
  <c r="F427" i="4"/>
  <c r="D431" i="4"/>
  <c r="G213" i="9"/>
  <c r="E213" i="9" s="1"/>
  <c r="B213" i="9" s="1"/>
  <c r="F432" i="4"/>
  <c r="F136" i="5"/>
  <c r="D135" i="5"/>
  <c r="D5" i="6"/>
  <c r="F6" i="6"/>
  <c r="D49" i="4"/>
  <c r="F68" i="4"/>
  <c r="F112" i="4"/>
  <c r="F141" i="4"/>
  <c r="D140" i="4"/>
  <c r="D273" i="4"/>
  <c r="F274" i="4"/>
  <c r="D479" i="4"/>
  <c r="F480" i="4"/>
  <c r="G314" i="9"/>
  <c r="E314" i="9" s="1"/>
  <c r="B314" i="9" s="1"/>
  <c r="D88" i="5"/>
  <c r="F89" i="5"/>
  <c r="H338" i="9"/>
  <c r="E177" i="5"/>
  <c r="D7" i="4"/>
  <c r="F17" i="4"/>
  <c r="F83" i="4"/>
  <c r="D134" i="4"/>
  <c r="D308" i="4"/>
  <c r="F309" i="4"/>
  <c r="D536" i="4"/>
  <c r="G211" i="9"/>
  <c r="E211" i="9" s="1"/>
  <c r="B211" i="9" s="1"/>
  <c r="E230" i="4"/>
  <c r="D226" i="1" s="1"/>
  <c r="F355" i="4"/>
  <c r="E522" i="4"/>
  <c r="D516" i="1" s="1"/>
  <c r="F13" i="5"/>
  <c r="G338" i="9"/>
  <c r="E338" i="9" s="1"/>
  <c r="B338" i="9" s="1"/>
  <c r="F203" i="5"/>
  <c r="E5" i="6"/>
  <c r="B51" i="9"/>
  <c r="E321" i="4"/>
  <c r="D316" i="1" s="1"/>
  <c r="E373" i="4"/>
  <c r="D368" i="1" s="1"/>
  <c r="F426" i="4"/>
  <c r="D491" i="4"/>
  <c r="D571" i="4"/>
  <c r="G336" i="9"/>
  <c r="E336" i="9" s="1"/>
  <c r="B336" i="9" s="1"/>
  <c r="F178" i="5"/>
  <c r="E251" i="5"/>
  <c r="F277" i="5"/>
  <c r="D274" i="5"/>
  <c r="D89" i="6"/>
  <c r="E114" i="6"/>
  <c r="B27" i="9"/>
  <c r="E361" i="4"/>
  <c r="E597" i="4"/>
  <c r="D591" i="1" s="1"/>
  <c r="D629" i="4"/>
  <c r="G219" i="9"/>
  <c r="E219" i="9" s="1"/>
  <c r="B219" i="9" s="1"/>
  <c r="G223" i="9"/>
  <c r="E223" i="9" s="1"/>
  <c r="B223" i="9" s="1"/>
  <c r="G215" i="9"/>
  <c r="E215" i="9" s="1"/>
  <c r="B215" i="9" s="1"/>
  <c r="H316" i="9"/>
  <c r="H315" i="9"/>
  <c r="E147" i="5"/>
  <c r="E35" i="6"/>
  <c r="B35" i="9"/>
  <c r="E49" i="9"/>
  <c r="B49" i="9" s="1"/>
  <c r="B72" i="9"/>
  <c r="B79" i="9"/>
  <c r="G156" i="9"/>
  <c r="E156" i="9" s="1"/>
  <c r="B156" i="9" s="1"/>
  <c r="F607" i="4"/>
  <c r="D647" i="4"/>
  <c r="D70" i="5"/>
  <c r="G315" i="9"/>
  <c r="F150" i="5"/>
  <c r="D219" i="5"/>
  <c r="D177" i="5" s="1"/>
  <c r="D114" i="6"/>
  <c r="E30" i="9"/>
  <c r="B30" i="9" s="1"/>
  <c r="E38" i="9"/>
  <c r="B38" i="9" s="1"/>
  <c r="E46" i="9"/>
  <c r="B46" i="9" s="1"/>
  <c r="E54" i="9"/>
  <c r="B54" i="9" s="1"/>
  <c r="E82" i="9"/>
  <c r="B82" i="9" s="1"/>
  <c r="E110" i="9"/>
  <c r="B110" i="9" s="1"/>
  <c r="B114" i="9"/>
  <c r="B152" i="9"/>
  <c r="G218" i="9"/>
  <c r="E218" i="9" s="1"/>
  <c r="B218" i="9" s="1"/>
  <c r="G226" i="9"/>
  <c r="E226" i="9" s="1"/>
  <c r="B226" i="9" s="1"/>
  <c r="F56" i="5"/>
  <c r="D35" i="6"/>
  <c r="E5" i="7"/>
  <c r="G346" i="9" s="1"/>
  <c r="E346" i="9" s="1"/>
  <c r="E296" i="9"/>
  <c r="B296" i="9" s="1"/>
  <c r="E26" i="9"/>
  <c r="B26" i="9" s="1"/>
  <c r="E34" i="9"/>
  <c r="B34" i="9" s="1"/>
  <c r="B39" i="9"/>
  <c r="E42" i="9"/>
  <c r="B42" i="9" s="1"/>
  <c r="B47" i="9"/>
  <c r="E50" i="9"/>
  <c r="B50" i="9" s="1"/>
  <c r="B63" i="9"/>
  <c r="E66" i="9"/>
  <c r="B66" i="9" s="1"/>
  <c r="B95" i="9"/>
  <c r="E98" i="9"/>
  <c r="B98" i="9" s="1"/>
  <c r="E142" i="9"/>
  <c r="B142" i="9" s="1"/>
  <c r="B146" i="9"/>
  <c r="G175" i="9"/>
  <c r="E175" i="9" s="1"/>
  <c r="B175" i="9" s="1"/>
  <c r="G177" i="9"/>
  <c r="E177" i="9" s="1"/>
  <c r="B177" i="9" s="1"/>
  <c r="G316" i="9"/>
  <c r="E316" i="9" s="1"/>
  <c r="B316" i="9" s="1"/>
  <c r="E337" i="9"/>
  <c r="B337" i="9" s="1"/>
  <c r="H310" i="9"/>
  <c r="G310" i="9"/>
  <c r="E310" i="9" s="1"/>
  <c r="B310" i="9" s="1"/>
  <c r="H309" i="9"/>
  <c r="H308" i="9"/>
  <c r="E308" i="9" s="1"/>
  <c r="B308" i="9" s="1"/>
  <c r="G224" i="9"/>
  <c r="E224" i="9" s="1"/>
  <c r="B224" i="9" s="1"/>
  <c r="G220" i="9"/>
  <c r="E220" i="9" s="1"/>
  <c r="B220" i="9" s="1"/>
  <c r="G216" i="9"/>
  <c r="E216" i="9" s="1"/>
  <c r="B216" i="9" s="1"/>
  <c r="G212" i="9"/>
  <c r="E212" i="9" s="1"/>
  <c r="B212"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E180" i="9" s="1"/>
  <c r="B180" i="9" s="1"/>
  <c r="G309" i="9"/>
  <c r="E309" i="9" s="1"/>
  <c r="B309" i="9" s="1"/>
  <c r="G302" i="9"/>
  <c r="E302" i="9" s="1"/>
  <c r="B302" i="9" s="1"/>
  <c r="G300" i="9"/>
  <c r="E300" i="9" s="1"/>
  <c r="B300" i="9" s="1"/>
  <c r="L228" i="9"/>
  <c r="F228" i="9" s="1"/>
  <c r="B228" i="9" s="1"/>
  <c r="G225" i="9"/>
  <c r="E225" i="9" s="1"/>
  <c r="B225" i="9" s="1"/>
  <c r="G222" i="9"/>
  <c r="E222" i="9" s="1"/>
  <c r="B222" i="9" s="1"/>
  <c r="G217" i="9"/>
  <c r="E217" i="9" s="1"/>
  <c r="B217" i="9" s="1"/>
  <c r="G214" i="9"/>
  <c r="E214" i="9" s="1"/>
  <c r="B214" i="9" s="1"/>
  <c r="H179" i="9"/>
  <c r="G178" i="9"/>
  <c r="E178" i="9" s="1"/>
  <c r="B178" i="9" s="1"/>
  <c r="G174" i="9"/>
  <c r="E174" i="9" s="1"/>
  <c r="B174" i="9" s="1"/>
  <c r="G179" i="9"/>
  <c r="G176" i="9"/>
  <c r="E176" i="9" s="1"/>
  <c r="B176" i="9" s="1"/>
  <c r="I10" i="9"/>
  <c r="B107" i="9"/>
  <c r="B123" i="9"/>
  <c r="B139" i="9"/>
  <c r="B155" i="9"/>
  <c r="B159" i="9"/>
  <c r="B167" i="9"/>
  <c r="G209" i="9"/>
  <c r="E209" i="9" s="1"/>
  <c r="B209" i="9" s="1"/>
  <c r="G227" i="9"/>
  <c r="E227" i="9" s="1"/>
  <c r="B227" i="9" s="1"/>
  <c r="B229" i="9"/>
  <c r="B231" i="9"/>
  <c r="B237" i="9"/>
  <c r="B239" i="9"/>
  <c r="B245" i="9"/>
  <c r="B247" i="9"/>
  <c r="B253" i="9"/>
  <c r="B255" i="9"/>
  <c r="B261" i="9"/>
  <c r="B263" i="9"/>
  <c r="B269" i="9"/>
  <c r="F274" i="9"/>
  <c r="B274" i="9" s="1"/>
  <c r="B290" i="9"/>
  <c r="B286" i="9"/>
  <c r="E118" i="9"/>
  <c r="B118" i="9" s="1"/>
  <c r="E134" i="9"/>
  <c r="B134" i="9" s="1"/>
  <c r="E150" i="9"/>
  <c r="B150" i="9" s="1"/>
  <c r="E162" i="9"/>
  <c r="B162" i="9" s="1"/>
  <c r="E170" i="9"/>
  <c r="B170" i="9" s="1"/>
  <c r="B282" i="9"/>
  <c r="F283" i="9"/>
  <c r="B283" i="9" s="1"/>
  <c r="F290" i="9"/>
  <c r="E158" i="9"/>
  <c r="B158" i="9" s="1"/>
  <c r="E166" i="9"/>
  <c r="B166" i="9" s="1"/>
  <c r="F236" i="9"/>
  <c r="B236" i="9" s="1"/>
  <c r="F244" i="9"/>
  <c r="B244" i="9" s="1"/>
  <c r="F252" i="9"/>
  <c r="B252" i="9" s="1"/>
  <c r="F260" i="9"/>
  <c r="B260" i="9" s="1"/>
  <c r="F268" i="9"/>
  <c r="B268" i="9" s="1"/>
  <c r="F278" i="9"/>
  <c r="B278" i="9" s="1"/>
  <c r="F286" i="9"/>
  <c r="E307" i="9"/>
  <c r="B307" i="9" s="1"/>
  <c r="F235" i="9"/>
  <c r="B235" i="9" s="1"/>
  <c r="F243" i="9"/>
  <c r="B243" i="9" s="1"/>
  <c r="F251" i="9"/>
  <c r="B251" i="9" s="1"/>
  <c r="F259" i="9"/>
  <c r="B259" i="9" s="1"/>
  <c r="F267" i="9"/>
  <c r="B267" i="9" s="1"/>
  <c r="B272" i="9"/>
  <c r="B273" i="9"/>
  <c r="B276" i="9"/>
  <c r="B277" i="9"/>
  <c r="B280" i="9"/>
  <c r="B281" i="9"/>
  <c r="B284" i="9"/>
  <c r="B285" i="9"/>
  <c r="B288" i="9"/>
  <c r="B289" i="9"/>
  <c r="B292" i="9"/>
  <c r="E312" i="9"/>
  <c r="B312" i="9" s="1"/>
  <c r="B317" i="9"/>
  <c r="B321" i="9"/>
  <c r="B325" i="9"/>
  <c r="B333" i="9"/>
  <c r="E315" i="9" l="1"/>
  <c r="B315" i="9" s="1"/>
  <c r="G1087" i="1"/>
  <c r="H1087" i="1"/>
  <c r="D7" i="5"/>
  <c r="H22" i="3" s="1"/>
  <c r="E7" i="5"/>
  <c r="I22" i="3" s="1"/>
  <c r="F12" i="5"/>
  <c r="H1017" i="1"/>
  <c r="G1017" i="1"/>
  <c r="D1012" i="1"/>
  <c r="C1628" i="1"/>
  <c r="C1622" i="1"/>
  <c r="I40" i="3"/>
  <c r="H1629" i="1"/>
  <c r="G1629" i="1"/>
  <c r="C1621" i="1"/>
  <c r="G343" i="9"/>
  <c r="E343" i="9" s="1"/>
  <c r="E342" i="9" s="1"/>
  <c r="K1481" i="9"/>
  <c r="H19" i="9"/>
  <c r="E19" i="9" s="1"/>
  <c r="B19" i="9" s="1"/>
  <c r="G1583" i="1"/>
  <c r="H198" i="1"/>
  <c r="G198" i="1"/>
  <c r="F202" i="4"/>
  <c r="F177" i="5"/>
  <c r="H24" i="3"/>
  <c r="C1181" i="1"/>
  <c r="B346" i="9"/>
  <c r="E345" i="9"/>
  <c r="I10" i="3" s="1"/>
  <c r="E179" i="9"/>
  <c r="B179" i="9" s="1"/>
  <c r="F35" i="6"/>
  <c r="H28" i="3"/>
  <c r="C1431" i="1"/>
  <c r="I28" i="3"/>
  <c r="D1431" i="1"/>
  <c r="G591" i="1"/>
  <c r="H591" i="1"/>
  <c r="I30" i="3"/>
  <c r="D1510" i="1"/>
  <c r="I25" i="3"/>
  <c r="D1255" i="1"/>
  <c r="F571" i="4"/>
  <c r="C565" i="1"/>
  <c r="E141" i="6"/>
  <c r="I27" i="3"/>
  <c r="D1401" i="1"/>
  <c r="G516" i="1"/>
  <c r="H516" i="1"/>
  <c r="E535" i="4"/>
  <c r="E152" i="4"/>
  <c r="F7" i="4"/>
  <c r="D6" i="4"/>
  <c r="C3" i="1"/>
  <c r="F88" i="5"/>
  <c r="C1093" i="1"/>
  <c r="F479" i="4"/>
  <c r="C473" i="1"/>
  <c r="F648" i="4"/>
  <c r="C642" i="1"/>
  <c r="F221" i="4"/>
  <c r="C217" i="1"/>
  <c r="F466" i="4"/>
  <c r="C460" i="1"/>
  <c r="F406" i="4"/>
  <c r="C401" i="1"/>
  <c r="F321" i="4"/>
  <c r="C316" i="1"/>
  <c r="G24" i="9"/>
  <c r="E24" i="9" s="1"/>
  <c r="H24" i="9"/>
  <c r="F153" i="4"/>
  <c r="D152" i="4"/>
  <c r="C149" i="1"/>
  <c r="I1544" i="1"/>
  <c r="F147" i="5"/>
  <c r="D1152" i="1"/>
  <c r="E360" i="4"/>
  <c r="D356" i="1"/>
  <c r="F89" i="6"/>
  <c r="C1485" i="1"/>
  <c r="F491" i="4"/>
  <c r="C485" i="1"/>
  <c r="D535" i="4"/>
  <c r="F536" i="4"/>
  <c r="C530" i="1"/>
  <c r="F134" i="4"/>
  <c r="C130" i="1"/>
  <c r="E176" i="5"/>
  <c r="D1180" i="1" s="1"/>
  <c r="I24" i="3"/>
  <c r="D1181" i="1"/>
  <c r="G348" i="9"/>
  <c r="E348" i="9" s="1"/>
  <c r="D141" i="6"/>
  <c r="F5" i="6"/>
  <c r="H27" i="3"/>
  <c r="C1401" i="1"/>
  <c r="F164" i="4"/>
  <c r="C160" i="1"/>
  <c r="F230" i="4"/>
  <c r="C226" i="1"/>
  <c r="I1542" i="1"/>
  <c r="F114" i="6"/>
  <c r="H30" i="3"/>
  <c r="C1510" i="1"/>
  <c r="F70" i="5"/>
  <c r="D69" i="5"/>
  <c r="C1075" i="1"/>
  <c r="F274" i="5"/>
  <c r="D251" i="5"/>
  <c r="D176" i="5" s="1"/>
  <c r="C1278" i="1"/>
  <c r="E69" i="5"/>
  <c r="F273" i="4"/>
  <c r="C269" i="1"/>
  <c r="F135" i="5"/>
  <c r="C1140" i="1"/>
  <c r="F431" i="4"/>
  <c r="D430" i="4"/>
  <c r="C425" i="1"/>
  <c r="F373" i="4"/>
  <c r="C368" i="1"/>
  <c r="E430" i="4"/>
  <c r="D425" i="1"/>
  <c r="D360" i="4"/>
  <c r="E308" i="4"/>
  <c r="I33" i="3"/>
  <c r="D1538" i="1"/>
  <c r="G339" i="9"/>
  <c r="E339" i="9" s="1"/>
  <c r="B339" i="9" s="1"/>
  <c r="F219" i="5"/>
  <c r="C1223" i="1"/>
  <c r="F647" i="4"/>
  <c r="C641" i="1"/>
  <c r="F629" i="4"/>
  <c r="C623" i="1"/>
  <c r="D417" i="4"/>
  <c r="C303" i="1"/>
  <c r="F140" i="4"/>
  <c r="C136" i="1"/>
  <c r="F49" i="4"/>
  <c r="C45" i="1"/>
  <c r="I17" i="3"/>
  <c r="E422" i="4"/>
  <c r="D2" i="1"/>
  <c r="F7" i="5" l="1"/>
  <c r="D6" i="5"/>
  <c r="C1012" i="1"/>
  <c r="H11" i="3"/>
  <c r="N3" i="9" s="1"/>
  <c r="H1622" i="1"/>
  <c r="G1622" i="1"/>
  <c r="H1628" i="1"/>
  <c r="G1628" i="1"/>
  <c r="B343" i="9"/>
  <c r="G1621" i="1"/>
  <c r="H1621" i="1"/>
  <c r="F176" i="5"/>
  <c r="C1180" i="1"/>
  <c r="H1223" i="1"/>
  <c r="G1223" i="1"/>
  <c r="D639" i="4"/>
  <c r="F430" i="4"/>
  <c r="C424" i="1"/>
  <c r="H269" i="1"/>
  <c r="G269" i="1"/>
  <c r="E417" i="4"/>
  <c r="D412" i="1" s="1"/>
  <c r="D303" i="1"/>
  <c r="H303" i="1" s="1"/>
  <c r="H1538" i="1"/>
  <c r="G1538" i="1"/>
  <c r="G425" i="1"/>
  <c r="H425" i="1"/>
  <c r="H1012" i="1"/>
  <c r="G1012" i="1"/>
  <c r="H1278" i="1"/>
  <c r="G1278" i="1"/>
  <c r="F69" i="5"/>
  <c r="H23" i="3"/>
  <c r="C1074" i="1"/>
  <c r="F141" i="6"/>
  <c r="H31" i="3"/>
  <c r="C1537" i="1"/>
  <c r="H1485" i="1"/>
  <c r="G1485" i="1"/>
  <c r="H1152" i="1"/>
  <c r="G1152" i="1"/>
  <c r="D299" i="4"/>
  <c r="F152" i="4"/>
  <c r="H18" i="3"/>
  <c r="C148" i="1"/>
  <c r="G316" i="1"/>
  <c r="H316" i="1"/>
  <c r="G460" i="1"/>
  <c r="H460" i="1"/>
  <c r="H642" i="1"/>
  <c r="G642" i="1"/>
  <c r="H1093" i="1"/>
  <c r="G1093" i="1"/>
  <c r="G565" i="1"/>
  <c r="H565" i="1"/>
  <c r="H1181" i="1"/>
  <c r="G1181" i="1"/>
  <c r="E639" i="4"/>
  <c r="D633" i="1" s="1"/>
  <c r="D424" i="1"/>
  <c r="G226" i="1"/>
  <c r="H226" i="1"/>
  <c r="H1401" i="1"/>
  <c r="G1401" i="1"/>
  <c r="E347" i="9"/>
  <c r="B348" i="9"/>
  <c r="G130" i="1"/>
  <c r="H130" i="1"/>
  <c r="D640" i="4"/>
  <c r="F535" i="4"/>
  <c r="C529" i="1"/>
  <c r="E299" i="4"/>
  <c r="I18" i="3"/>
  <c r="D148" i="1"/>
  <c r="G485" i="1"/>
  <c r="H485" i="1"/>
  <c r="G356" i="1"/>
  <c r="H356" i="1"/>
  <c r="G401" i="1"/>
  <c r="H401" i="1"/>
  <c r="H217" i="1"/>
  <c r="G217" i="1"/>
  <c r="G473" i="1"/>
  <c r="H473" i="1"/>
  <c r="G3" i="1"/>
  <c r="H3" i="1"/>
  <c r="E640" i="4"/>
  <c r="D634" i="1" s="1"/>
  <c r="D529" i="1"/>
  <c r="H1431" i="1"/>
  <c r="G1431" i="1"/>
  <c r="H45" i="1"/>
  <c r="G45" i="1"/>
  <c r="G623" i="1"/>
  <c r="H623" i="1"/>
  <c r="F251" i="5"/>
  <c r="H25" i="3"/>
  <c r="C1255" i="1"/>
  <c r="E643" i="4"/>
  <c r="D417" i="1"/>
  <c r="F417" i="4"/>
  <c r="C412" i="1"/>
  <c r="G368" i="1"/>
  <c r="H368" i="1"/>
  <c r="G299" i="9"/>
  <c r="C1011" i="1"/>
  <c r="H1510" i="1"/>
  <c r="G1510" i="1"/>
  <c r="H136" i="1"/>
  <c r="G136" i="1"/>
  <c r="F308" i="4"/>
  <c r="G641" i="1"/>
  <c r="H641" i="1"/>
  <c r="D418" i="4"/>
  <c r="F360" i="4"/>
  <c r="C355" i="1"/>
  <c r="H1140" i="1"/>
  <c r="G1140" i="1"/>
  <c r="I23" i="3"/>
  <c r="D1074" i="1"/>
  <c r="E6" i="5"/>
  <c r="G306" i="9" s="1"/>
  <c r="E306" i="9" s="1"/>
  <c r="B306" i="9" s="1"/>
  <c r="H1075" i="1"/>
  <c r="G1075" i="1"/>
  <c r="H160" i="1"/>
  <c r="G160" i="1"/>
  <c r="G530" i="1"/>
  <c r="H530" i="1"/>
  <c r="E418" i="4"/>
  <c r="D413" i="1" s="1"/>
  <c r="D355" i="1"/>
  <c r="H149" i="1"/>
  <c r="G149" i="1"/>
  <c r="B24" i="9"/>
  <c r="D422" i="4"/>
  <c r="D300" i="4"/>
  <c r="F6" i="4"/>
  <c r="H17" i="3"/>
  <c r="C2" i="1"/>
  <c r="I31" i="3"/>
  <c r="D1537" i="1"/>
  <c r="H9" i="3" s="1"/>
  <c r="I11" i="3" l="1"/>
  <c r="G303" i="1"/>
  <c r="K3" i="9"/>
  <c r="I9" i="3"/>
  <c r="C296" i="1"/>
  <c r="G355" i="1"/>
  <c r="H355" i="1"/>
  <c r="G412" i="1"/>
  <c r="H412" i="1"/>
  <c r="D637" i="1"/>
  <c r="D301" i="4"/>
  <c r="F299" i="4"/>
  <c r="D423" i="4"/>
  <c r="C295" i="1"/>
  <c r="H1074" i="1"/>
  <c r="G1074" i="1"/>
  <c r="H2" i="1"/>
  <c r="G2" i="1"/>
  <c r="D424" i="4"/>
  <c r="F422" i="4"/>
  <c r="D643" i="4"/>
  <c r="C417" i="1"/>
  <c r="H1255" i="1"/>
  <c r="G1255" i="1"/>
  <c r="F640" i="4"/>
  <c r="C634" i="1"/>
  <c r="H148" i="1"/>
  <c r="G148" i="1"/>
  <c r="H1537" i="1"/>
  <c r="G1537" i="1"/>
  <c r="F639" i="4"/>
  <c r="C633" i="1"/>
  <c r="H1180" i="1"/>
  <c r="G1180" i="1"/>
  <c r="F418" i="4"/>
  <c r="C413" i="1"/>
  <c r="E423" i="4"/>
  <c r="E301" i="4"/>
  <c r="D297" i="1" s="1"/>
  <c r="D295" i="1"/>
  <c r="E300" i="4"/>
  <c r="F300" i="4" s="1"/>
  <c r="H299" i="9"/>
  <c r="E299" i="9" s="1"/>
  <c r="D1011" i="1"/>
  <c r="H1011" i="1" s="1"/>
  <c r="F6" i="5"/>
  <c r="H529" i="1"/>
  <c r="G529" i="1"/>
  <c r="G424" i="1"/>
  <c r="H424" i="1"/>
  <c r="G1011" i="1" l="1"/>
  <c r="B299" i="9"/>
  <c r="G413" i="1"/>
  <c r="H413" i="1"/>
  <c r="H8" i="3"/>
  <c r="G634" i="1"/>
  <c r="H634" i="1"/>
  <c r="F424" i="4"/>
  <c r="C419" i="1"/>
  <c r="G417" i="1"/>
  <c r="H417" i="1"/>
  <c r="F301" i="4"/>
  <c r="C297" i="1"/>
  <c r="D296" i="1"/>
  <c r="E644" i="4"/>
  <c r="E425" i="4"/>
  <c r="D420" i="1" s="1"/>
  <c r="H20" i="9"/>
  <c r="D418" i="1"/>
  <c r="E424" i="4"/>
  <c r="D419" i="1" s="1"/>
  <c r="G633" i="1"/>
  <c r="H633" i="1"/>
  <c r="D645" i="4"/>
  <c r="F643" i="4"/>
  <c r="C637" i="1"/>
  <c r="H295" i="1"/>
  <c r="G295" i="1"/>
  <c r="G20" i="9"/>
  <c r="D644" i="4"/>
  <c r="F423" i="4"/>
  <c r="D425" i="4"/>
  <c r="C418" i="1"/>
  <c r="E20" i="9" l="1"/>
  <c r="B20" i="9" s="1"/>
  <c r="G419" i="1"/>
  <c r="H419" i="1"/>
  <c r="D646" i="4"/>
  <c r="F644" i="4"/>
  <c r="C638" i="1"/>
  <c r="G637" i="1"/>
  <c r="H637" i="1"/>
  <c r="H297" i="1"/>
  <c r="G297" i="1"/>
  <c r="G296" i="1"/>
  <c r="F425" i="4"/>
  <c r="C420" i="1"/>
  <c r="F645" i="4"/>
  <c r="C639" i="1"/>
  <c r="G418" i="1"/>
  <c r="H418" i="1"/>
  <c r="E646" i="4"/>
  <c r="D638" i="1"/>
  <c r="E645" i="4"/>
  <c r="H296" i="1"/>
  <c r="M3" i="9"/>
  <c r="D650" i="4" l="1"/>
  <c r="F646" i="4"/>
  <c r="C640" i="1"/>
  <c r="E649" i="4"/>
  <c r="D639" i="1"/>
  <c r="G420" i="1"/>
  <c r="H420" i="1"/>
  <c r="H334" i="9"/>
  <c r="G334" i="9"/>
  <c r="E650" i="4"/>
  <c r="G297" i="9" s="1"/>
  <c r="E297" i="9" s="1"/>
  <c r="B297" i="9" s="1"/>
  <c r="D640" i="1"/>
  <c r="D649" i="4"/>
  <c r="H638" i="1"/>
  <c r="G638" i="1"/>
  <c r="E334" i="9" l="1"/>
  <c r="B334" i="9" s="1"/>
  <c r="H7" i="3"/>
  <c r="F650" i="4"/>
  <c r="H20" i="3"/>
  <c r="C644" i="1"/>
  <c r="F649" i="4"/>
  <c r="H19" i="3"/>
  <c r="C643" i="1"/>
  <c r="I19" i="3"/>
  <c r="D643" i="1"/>
  <c r="H639" i="1"/>
  <c r="I20" i="3"/>
  <c r="D644" i="1"/>
  <c r="G640" i="1"/>
  <c r="H640" i="1"/>
  <c r="G639" i="1"/>
  <c r="E298" i="9" l="1"/>
  <c r="I8" i="3" s="1"/>
  <c r="J3" i="9"/>
  <c r="G643" i="1"/>
  <c r="H643" i="1"/>
  <c r="G644" i="1"/>
  <c r="H644" i="1"/>
  <c r="G295" i="9" l="1"/>
  <c r="L293" i="9"/>
  <c r="F293" i="9" s="1"/>
  <c r="H295" i="9"/>
  <c r="H21" i="9"/>
  <c r="H18" i="9"/>
  <c r="I17" i="9"/>
  <c r="M16" i="9"/>
  <c r="K13" i="9"/>
  <c r="J12" i="9"/>
  <c r="J11" i="9"/>
  <c r="J10" i="9"/>
  <c r="I9" i="9"/>
  <c r="I8" i="9"/>
  <c r="I7" i="9"/>
  <c r="H22" i="9"/>
  <c r="H17" i="9"/>
  <c r="M15" i="9"/>
  <c r="I13" i="9"/>
  <c r="I11" i="9"/>
  <c r="G15" i="9"/>
  <c r="K10" i="9"/>
  <c r="J8" i="9"/>
  <c r="J6" i="9"/>
  <c r="G21" i="9"/>
  <c r="E21" i="9" s="1"/>
  <c r="B21" i="9" s="1"/>
  <c r="G18" i="9"/>
  <c r="E18" i="9" s="1"/>
  <c r="B18" i="9" s="1"/>
  <c r="H16" i="9"/>
  <c r="I12" i="9"/>
  <c r="J17" i="9"/>
  <c r="K11" i="9"/>
  <c r="K9" i="9"/>
  <c r="J7" i="9"/>
  <c r="I5" i="9"/>
  <c r="H15" i="9"/>
  <c r="L15" i="9"/>
  <c r="K5" i="9"/>
  <c r="G16" i="9"/>
  <c r="J5" i="9"/>
  <c r="G17" i="9"/>
  <c r="K6" i="9"/>
  <c r="I6" i="9"/>
  <c r="K12" i="9"/>
  <c r="L16" i="9"/>
  <c r="K7" i="9"/>
  <c r="G22" i="9"/>
  <c r="K8" i="9"/>
  <c r="J13" i="9"/>
  <c r="J9" i="9"/>
  <c r="F15" i="9" l="1"/>
  <c r="E22" i="9"/>
  <c r="B22" i="9" s="1"/>
  <c r="E16" i="9"/>
  <c r="F16" i="9"/>
  <c r="E17" i="9"/>
  <c r="B17" i="9" s="1"/>
  <c r="E6" i="9"/>
  <c r="B6" i="9" s="1"/>
  <c r="E5" i="9"/>
  <c r="E15" i="9"/>
  <c r="E9" i="9"/>
  <c r="B9" i="9" s="1"/>
  <c r="E12" i="9"/>
  <c r="B12" i="9" s="1"/>
  <c r="E11" i="9"/>
  <c r="B11" i="9" s="1"/>
  <c r="E10" i="9"/>
  <c r="B10" i="9" s="1"/>
  <c r="E13" i="9"/>
  <c r="B13" i="9" s="1"/>
  <c r="E7" i="9"/>
  <c r="B7" i="9" s="1"/>
  <c r="B293" i="9"/>
  <c r="F23" i="9"/>
  <c r="E8" i="9"/>
  <c r="B8" i="9" s="1"/>
  <c r="E295" i="9"/>
  <c r="F14" i="9" l="1"/>
  <c r="F3" i="9" s="1"/>
  <c r="B16" i="9"/>
  <c r="B15" i="9"/>
  <c r="E14" i="9"/>
  <c r="I13" i="3" s="1"/>
  <c r="B5" i="9"/>
  <c r="E4" i="9"/>
  <c r="B295" i="9"/>
  <c r="E23" i="9"/>
  <c r="I7" i="3" s="1"/>
  <c r="E3" i="9" l="1"/>
</calcChain>
</file>

<file path=xl/sharedStrings.xml><?xml version="1.0" encoding="utf-8"?>
<sst xmlns="http://schemas.openxmlformats.org/spreadsheetml/2006/main" count="4733" uniqueCount="3656">
  <si>
    <t>Obveznik:</t>
  </si>
  <si>
    <t>19095 - GIMNAZIJA KARLOVAC</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</si>
  <si>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</si>
  <si>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</si>
  <si>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</si>
  <si>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</si>
  <si>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</si>
  <si>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</si>
  <si>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</si>
  <si>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</si>
  <si>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</si>
  <si>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</si>
  <si>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</si>
  <si>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</si>
  <si>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</si>
  <si>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</si>
  <si>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</si>
  <si>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</si>
  <si>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</si>
  <si>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</si>
  <si>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</si>
  <si>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</si>
  <si>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</si>
  <si>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</si>
  <si>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</si>
  <si>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</si>
  <si>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</si>
  <si>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</si>
  <si>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</si>
  <si>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</si>
  <si>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</si>
  <si>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</si>
  <si>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</si>
  <si>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</si>
  <si>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</si>
  <si>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</si>
  <si>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</si>
  <si>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</si>
  <si>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</si>
  <si>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</si>
  <si>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</si>
  <si>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</si>
  <si>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</si>
  <si>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</si>
  <si>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</si>
  <si>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</si>
  <si>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</si>
  <si>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</si>
  <si>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</si>
  <si>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</si>
  <si>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</si>
  <si>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</si>
  <si>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</si>
  <si>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</si>
  <si>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</si>
  <si>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</si>
  <si>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</si>
  <si>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</si>
  <si>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</si>
  <si>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</si>
  <si>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</si>
  <si>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</si>
  <si>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</si>
  <si>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</si>
  <si>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</si>
  <si>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</si>
  <si>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</si>
  <si>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</si>
  <si>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</si>
  <si>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</si>
  <si>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</si>
  <si>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</si>
  <si>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</si>
  <si>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</si>
  <si>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</si>
  <si>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</si>
  <si>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</si>
  <si>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</si>
  <si>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</si>
  <si>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</si>
  <si>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</si>
  <si>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</si>
  <si>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</si>
  <si>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</si>
  <si>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</si>
  <si>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</si>
  <si>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</si>
  <si>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</si>
  <si>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</si>
  <si>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</si>
  <si>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</si>
  <si>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</si>
  <si>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</si>
  <si>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</si>
  <si>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</si>
  <si>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</si>
  <si>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</si>
  <si>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</si>
  <si>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</si>
  <si>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</si>
  <si>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</si>
  <si>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</si>
  <si>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</si>
  <si>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</si>
  <si>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</si>
  <si>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</si>
  <si>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</si>
  <si>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</si>
  <si>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</si>
  <si>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</si>
  <si>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</si>
  <si>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</si>
  <si>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</si>
  <si>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</si>
  <si>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</si>
  <si>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</si>
  <si>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</si>
  <si>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</si>
  <si>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</si>
  <si>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</si>
  <si>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</si>
  <si>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</si>
  <si>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</si>
  <si>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</si>
  <si>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</si>
  <si>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</si>
  <si>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</si>
  <si>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</si>
  <si>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</si>
  <si>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</si>
  <si>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</si>
  <si>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</si>
  <si>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</si>
  <si>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</si>
  <si>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</si>
  <si>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</si>
  <si>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</si>
  <si>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</si>
  <si>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</si>
  <si>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</si>
  <si>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</si>
  <si>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</si>
  <si>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</si>
  <si>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</si>
  <si>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</si>
  <si>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</si>
  <si>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</si>
  <si>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</si>
  <si>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</si>
  <si>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</si>
  <si>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</si>
  <si>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</si>
  <si>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</si>
  <si>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</si>
  <si>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</si>
  <si>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</si>
  <si>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</si>
  <si>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</si>
  <si>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</si>
  <si>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</si>
  <si>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</si>
  <si>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</si>
  <si>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</si>
  <si>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</si>
  <si>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</si>
  <si>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</si>
  <si>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</si>
  <si>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</si>
  <si>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</si>
  <si>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</si>
  <si>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</si>
  <si>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</si>
  <si>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</si>
  <si>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</si>
  <si>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</si>
  <si>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</si>
  <si>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</si>
  <si>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</si>
  <si>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</si>
  <si>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</si>
  <si>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</si>
  <si>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</si>
  <si>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</si>
  <si>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</si>
  <si>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</si>
  <si>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</si>
  <si>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</si>
  <si>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</si>
  <si>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</si>
  <si>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</si>
  <si>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</si>
  <si>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</si>
  <si>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</si>
  <si>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</si>
  <si>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</si>
  <si>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</si>
  <si>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</si>
  <si>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</si>
  <si>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</si>
  <si>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</si>
  <si>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</si>
  <si>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</si>
  <si>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</si>
  <si>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</si>
  <si>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</si>
  <si>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</si>
  <si>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</si>
  <si>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</si>
  <si>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</si>
  <si>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</si>
  <si>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</si>
  <si>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</si>
  <si>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</si>
  <si>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</si>
  <si>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</si>
  <si>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</si>
  <si>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</si>
  <si>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</si>
  <si>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</si>
  <si>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</si>
  <si>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</si>
  <si>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</si>
  <si>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</si>
  <si>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</si>
  <si>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</si>
  <si>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</si>
  <si>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</si>
  <si>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</si>
  <si>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</si>
  <si>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</si>
  <si>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</si>
  <si>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</si>
  <si>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</si>
  <si>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</si>
  <si>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</si>
  <si>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</si>
  <si>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</si>
  <si>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</si>
  <si>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</si>
  <si>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</si>
  <si>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</si>
  <si>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</si>
  <si>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</si>
  <si>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</si>
  <si>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</si>
  <si>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</si>
  <si>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</si>
  <si>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</si>
  <si>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</si>
  <si>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</si>
  <si>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</si>
  <si>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</si>
  <si>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</si>
  <si>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</si>
  <si>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</si>
  <si>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</si>
  <si>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</si>
  <si>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</si>
  <si>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</si>
  <si>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</si>
  <si>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</si>
  <si>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</si>
  <si>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</si>
  <si>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</si>
  <si>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</si>
  <si>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</si>
  <si>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</si>
  <si>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</si>
  <si>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</si>
  <si>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</si>
  <si>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</si>
  <si>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</si>
  <si>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</si>
  <si>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</si>
  <si>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</si>
  <si>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</si>
  <si>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</si>
  <si>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</si>
  <si>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</si>
  <si>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</si>
  <si>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</si>
  <si>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</si>
  <si>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</si>
  <si>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</si>
  <si>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</si>
  <si>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</si>
  <si>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</si>
  <si>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</si>
  <si>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</si>
  <si>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</si>
  <si>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</si>
  <si>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</si>
  <si>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</si>
  <si>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</si>
  <si>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</si>
  <si>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</si>
  <si>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</si>
  <si>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</si>
  <si>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</si>
  <si>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</si>
  <si>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</si>
  <si>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</si>
  <si>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</si>
  <si>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</si>
  <si>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</si>
  <si>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</si>
  <si>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</si>
  <si>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</si>
  <si>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</si>
  <si>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</si>
  <si>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</si>
  <si>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</si>
  <si>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</si>
  <si>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</si>
  <si>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</si>
  <si>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</si>
  <si>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</si>
  <si>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</si>
  <si>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</si>
  <si>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</si>
  <si>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</si>
  <si>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</si>
  <si>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</si>
  <si>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</si>
  <si>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</si>
  <si>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</si>
  <si>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</si>
  <si>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</si>
  <si>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</si>
  <si>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</si>
  <si>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</si>
  <si>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</si>
  <si>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</si>
  <si>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</si>
  <si>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</si>
  <si>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</si>
  <si>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</si>
  <si>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</si>
  <si>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</si>
  <si>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</si>
  <si>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</si>
  <si>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</si>
  <si>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</si>
  <si>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</si>
  <si>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</si>
  <si>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</si>
  <si>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</si>
  <si>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</si>
  <si>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</si>
  <si>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</si>
  <si>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</si>
  <si>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</si>
  <si>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</si>
  <si>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</si>
  <si>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</si>
  <si>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</si>
  <si>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</si>
  <si>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</si>
  <si>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</si>
  <si>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</si>
  <si>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</si>
  <si>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</si>
  <si>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</si>
  <si>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</si>
  <si>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</si>
  <si>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</si>
  <si>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</si>
  <si>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</si>
  <si>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</si>
  <si>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</si>
  <si>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</si>
  <si>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</si>
  <si>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</si>
  <si>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</si>
  <si>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</si>
  <si>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</si>
  <si>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</si>
  <si>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</si>
  <si>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</si>
  <si>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</si>
  <si>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</si>
  <si>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</si>
  <si>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</si>
  <si>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</si>
  <si>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</si>
  <si>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</si>
  <si>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</si>
  <si>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</si>
  <si>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</si>
  <si>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</si>
  <si>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</si>
  <si>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</si>
  <si>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</si>
  <si>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</si>
  <si>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</si>
  <si>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</si>
  <si>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</si>
  <si>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</si>
  <si>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</si>
  <si>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</si>
  <si>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</si>
  <si>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</si>
  <si>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</si>
  <si>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</si>
  <si>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</si>
  <si>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</si>
  <si>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</si>
  <si>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</si>
  <si>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</si>
  <si>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</si>
  <si>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</si>
  <si>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</si>
  <si>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</si>
  <si>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</si>
  <si>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</si>
  <si>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</si>
  <si>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</si>
  <si>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</si>
  <si>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</si>
  <si>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</si>
  <si>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</si>
  <si>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</si>
  <si>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</si>
  <si>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</si>
  <si>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</si>
  <si>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</si>
  <si>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</si>
  <si>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</si>
  <si>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</si>
  <si>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</si>
  <si>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</si>
  <si>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</si>
  <si>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</si>
  <si>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</si>
  <si>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</si>
  <si>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</si>
  <si>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</si>
  <si>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</si>
  <si>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</si>
  <si>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</si>
  <si>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</si>
  <si>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</si>
  <si>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</si>
  <si>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</si>
  <si>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</si>
  <si>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</si>
  <si>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</si>
  <si>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</si>
  <si>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</si>
  <si>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</si>
  <si>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</si>
  <si>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</si>
  <si>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</si>
  <si>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</si>
  <si>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</si>
  <si>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</si>
  <si>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</si>
  <si>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</si>
  <si>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</si>
  <si>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</si>
  <si>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</si>
  <si>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</si>
  <si>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</si>
  <si>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</si>
  <si>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</si>
  <si>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</si>
  <si>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</si>
  <si>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</si>
  <si>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</si>
  <si>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</si>
  <si>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</si>
  <si>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</si>
  <si>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</si>
  <si>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</si>
  <si>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</si>
  <si>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</si>
  <si>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</si>
  <si>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</si>
  <si>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</si>
  <si>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</si>
  <si>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</si>
  <si>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</si>
  <si>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</si>
  <si>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</si>
  <si>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</si>
  <si>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</si>
  <si>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</si>
  <si>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</si>
  <si>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</si>
  <si>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</si>
  <si>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</si>
  <si>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</si>
  <si>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</si>
  <si>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</si>
  <si>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</si>
  <si>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</si>
  <si>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</si>
  <si>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</si>
  <si>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</si>
  <si>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</si>
  <si>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</si>
  <si>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</si>
  <si>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</si>
  <si>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</si>
  <si>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</si>
  <si>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</si>
  <si>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</si>
  <si>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</si>
  <si>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</si>
  <si>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</si>
  <si>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</si>
  <si>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</si>
  <si>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</si>
  <si>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</si>
  <si>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</si>
  <si>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</si>
  <si>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</si>
  <si>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</si>
  <si>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</si>
  <si>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</si>
  <si>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</si>
  <si>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</si>
  <si>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</si>
  <si>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</si>
  <si>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</si>
  <si>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</si>
  <si>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</si>
  <si>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</si>
  <si>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</si>
  <si>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</si>
  <si>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</si>
  <si>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</si>
  <si>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</si>
  <si>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</si>
  <si>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</si>
  <si>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</si>
  <si>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</si>
  <si>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</si>
  <si>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</si>
  <si>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</si>
  <si>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</si>
  <si>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</si>
  <si>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</si>
  <si>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</si>
  <si>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</si>
  <si>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</si>
  <si>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</si>
  <si>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</si>
  <si>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</si>
  <si>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</si>
  <si>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</si>
  <si>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</si>
  <si>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</si>
  <si>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</si>
  <si>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</si>
  <si>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</si>
  <si>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</si>
  <si>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</si>
  <si>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</si>
  <si>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</si>
  <si>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</si>
  <si>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</si>
  <si>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</si>
  <si>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</si>
  <si>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</si>
  <si>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</si>
  <si>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</si>
  <si>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</si>
  <si>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</si>
  <si>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</si>
  <si>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</si>
  <si>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</si>
  <si>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</si>
  <si>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</si>
  <si>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</si>
  <si>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</si>
  <si>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</si>
  <si>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</si>
  <si>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</si>
  <si>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</si>
  <si>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</si>
  <si>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</si>
  <si>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</si>
  <si>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</si>
  <si>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</si>
  <si>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</si>
  <si>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</si>
  <si>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</si>
  <si>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</si>
  <si>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</si>
  <si>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</si>
  <si>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</si>
  <si>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</si>
  <si>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</si>
  <si>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</si>
  <si>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</si>
  <si>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</si>
  <si>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</si>
  <si>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</si>
  <si>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</si>
  <si>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</si>
  <si>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</si>
  <si>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</si>
  <si>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</si>
  <si>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</si>
  <si>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</si>
  <si>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</si>
  <si>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</si>
  <si>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</si>
  <si>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</si>
  <si>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</si>
  <si>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</si>
  <si>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</si>
  <si>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</si>
  <si>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</si>
  <si>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</si>
  <si>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</si>
  <si>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</si>
  <si>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</si>
  <si>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</si>
  <si>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</si>
  <si>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</si>
  <si>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</si>
  <si>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</si>
  <si>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</si>
  <si>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</si>
  <si>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</si>
  <si>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</si>
  <si>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</si>
  <si>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</si>
  <si>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</si>
  <si>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</si>
  <si>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</si>
  <si>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</si>
  <si>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</si>
  <si>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</si>
  <si>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</si>
  <si>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</si>
  <si>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</si>
  <si>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</si>
  <si>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</si>
  <si>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</si>
  <si>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</si>
  <si>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</si>
  <si>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</si>
  <si>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</si>
  <si>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</si>
  <si>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</si>
  <si>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</si>
  <si>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</si>
  <si>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</si>
  <si>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</si>
  <si>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</si>
  <si>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</si>
  <si>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</si>
  <si>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</si>
  <si>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</si>
  <si>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</si>
  <si>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</si>
  <si>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</si>
  <si>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</si>
  <si>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</si>
  <si>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</si>
  <si>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</si>
  <si>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</si>
  <si>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</si>
  <si>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</si>
  <si>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</si>
  <si>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</si>
  <si>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</si>
  <si>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</si>
  <si>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</si>
  <si>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</si>
  <si>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</si>
  <si>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</si>
  <si>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</si>
  <si>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</si>
  <si>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</si>
  <si>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</si>
  <si>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</si>
  <si>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</si>
  <si>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</si>
  <si>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</si>
  <si>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</si>
  <si>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</si>
  <si>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</si>
  <si>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</si>
  <si>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</si>
  <si>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</si>
  <si>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</si>
  <si>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</si>
  <si>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</si>
  <si>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</si>
  <si>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</si>
  <si>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</si>
  <si>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</si>
  <si>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</si>
  <si>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</si>
  <si>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</si>
  <si>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</si>
  <si>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</si>
  <si>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</si>
  <si>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</si>
  <si>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</si>
  <si>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</si>
  <si>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</si>
  <si>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</si>
  <si>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</si>
  <si>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</si>
  <si>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</si>
  <si>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</si>
  <si>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</si>
  <si>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</si>
  <si>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</si>
  <si>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</si>
  <si>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</si>
  <si>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</si>
  <si>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</si>
  <si>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</si>
  <si>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</si>
  <si>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</si>
  <si>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</si>
  <si>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</si>
  <si>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</si>
  <si>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</si>
  <si>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</si>
  <si>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</si>
  <si>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</si>
  <si>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</si>
  <si>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</si>
  <si>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</si>
  <si>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</si>
  <si>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</si>
  <si>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</si>
  <si>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</si>
  <si>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</si>
  <si>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</si>
  <si>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</si>
  <si>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</si>
  <si>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</si>
  <si>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</si>
  <si>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</si>
  <si>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</si>
  <si>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</si>
  <si>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</si>
  <si>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</si>
  <si>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</si>
  <si>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</si>
  <si>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</si>
  <si>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</si>
  <si>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</si>
  <si>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</si>
  <si>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</si>
  <si>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</si>
  <si>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</si>
  <si>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</si>
  <si>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</si>
  <si>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</si>
  <si>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</si>
  <si>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</si>
  <si>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</si>
  <si>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</si>
  <si>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</si>
  <si>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</si>
  <si>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</si>
  <si>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</si>
  <si>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</si>
  <si>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</si>
  <si>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</si>
  <si>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</si>
  <si>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</si>
  <si>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</si>
  <si>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</si>
  <si>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</si>
  <si>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</si>
  <si>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</si>
  <si>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</si>
  <si>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</si>
  <si>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</si>
  <si>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</si>
  <si>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</si>
  <si>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</si>
  <si>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</si>
  <si>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</si>
  <si>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</si>
  <si>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</si>
  <si>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</si>
  <si>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</si>
  <si>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</si>
  <si>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</si>
  <si>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</si>
  <si>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</si>
  <si>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</si>
  <si>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</si>
  <si>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</si>
  <si>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</si>
  <si>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</si>
  <si>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</si>
  <si>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</si>
  <si>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</si>
  <si>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</si>
  <si>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</si>
  <si>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</si>
  <si>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</si>
  <si>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</si>
  <si>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</si>
  <si>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</si>
  <si>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</si>
  <si>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</si>
  <si>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</si>
  <si>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</si>
  <si>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</si>
  <si>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</si>
  <si>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</si>
  <si>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</si>
  <si>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</si>
  <si>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</si>
  <si>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</si>
  <si>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</si>
  <si>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</si>
  <si>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</si>
  <si>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</si>
  <si>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</si>
  <si>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</si>
  <si>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</si>
  <si>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</si>
  <si>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</si>
  <si>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</si>
  <si>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</si>
  <si>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</si>
  <si>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</si>
  <si>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</si>
  <si>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</si>
  <si>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</si>
  <si>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</si>
  <si>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</si>
  <si>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</si>
  <si>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</si>
  <si>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</si>
  <si>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</si>
  <si>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</si>
  <si>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</si>
  <si>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</si>
  <si>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</si>
  <si>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</si>
  <si>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</si>
  <si>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</si>
  <si>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</si>
  <si>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</si>
  <si>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</si>
  <si>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</si>
  <si>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</si>
  <si>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</si>
  <si>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</si>
  <si>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</si>
  <si>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</si>
  <si>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</si>
  <si>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</si>
  <si>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</si>
  <si>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</si>
  <si>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</si>
  <si>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</si>
  <si>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</si>
  <si>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</si>
  <si>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</si>
  <si>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</si>
  <si>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</si>
  <si>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</si>
  <si>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</si>
  <si>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</si>
  <si>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</si>
  <si>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</si>
  <si>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</si>
  <si>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</si>
  <si>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</si>
  <si>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</si>
  <si>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</si>
  <si>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</si>
  <si>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</si>
  <si>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</si>
  <si>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</si>
  <si>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</si>
  <si>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</si>
  <si>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</si>
  <si>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</si>
  <si>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</si>
  <si>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</si>
  <si>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</si>
  <si>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</si>
  <si>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</si>
  <si>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</si>
  <si>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</si>
  <si>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</si>
  <si>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</si>
  <si>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</si>
  <si>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</si>
  <si>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</si>
  <si>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</si>
  <si>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</si>
  <si>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</si>
  <si>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</si>
  <si>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</si>
  <si>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</si>
  <si>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</si>
  <si>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</si>
  <si>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</si>
  <si>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</si>
  <si>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</si>
  <si>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</si>
  <si>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</si>
  <si>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</si>
  <si>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</si>
  <si>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</si>
  <si>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</si>
  <si>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</si>
  <si>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</si>
  <si>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</si>
  <si>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</si>
  <si>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</si>
  <si>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</si>
  <si>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</si>
  <si>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</si>
  <si>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</si>
  <si>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</si>
  <si>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</si>
  <si>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</si>
  <si>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</si>
  <si>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</si>
  <si>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</si>
  <si>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</si>
  <si>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</si>
  <si>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</si>
  <si>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</si>
  <si>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</si>
  <si>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</si>
  <si>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</si>
  <si>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</si>
  <si>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</si>
  <si>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</si>
  <si>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</si>
  <si>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</si>
  <si>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</si>
  <si>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</si>
  <si>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</si>
  <si>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</si>
  <si>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</si>
  <si>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</si>
  <si>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</si>
  <si>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</si>
  <si>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</si>
  <si>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</si>
  <si>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</si>
  <si>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</si>
  <si>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</si>
  <si>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</si>
  <si>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</si>
  <si>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</si>
  <si>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</si>
  <si>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</si>
  <si>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</si>
  <si>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</si>
  <si>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</si>
  <si>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</si>
  <si>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</si>
  <si>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</si>
  <si>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</si>
  <si>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</si>
  <si>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</si>
  <si>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</si>
  <si>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</si>
  <si>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</si>
  <si>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</si>
  <si>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</si>
  <si>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</si>
  <si>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</si>
  <si>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</si>
  <si>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</si>
  <si>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</si>
  <si>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</si>
  <si>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</si>
  <si>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</si>
  <si>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</si>
  <si>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</si>
  <si>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</si>
  <si>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</si>
  <si>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</si>
  <si>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</si>
  <si>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</si>
  <si>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</si>
  <si>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</si>
  <si>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</si>
  <si>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</si>
  <si>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</si>
  <si>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</si>
  <si>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</si>
  <si>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</si>
  <si>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</si>
  <si>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</si>
  <si>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</si>
  <si>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</si>
  <si>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</si>
  <si>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</si>
  <si>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</si>
  <si>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</si>
  <si>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</si>
  <si>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</si>
  <si>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</si>
  <si>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</si>
  <si>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</si>
  <si>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</si>
  <si>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</si>
  <si>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</si>
  <si>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</si>
  <si>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</si>
  <si>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</si>
  <si>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</si>
  <si>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</si>
  <si>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</si>
  <si>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</si>
  <si>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</si>
  <si>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</si>
  <si>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</si>
  <si>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</si>
  <si>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</si>
  <si>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</si>
  <si>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</si>
  <si>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</si>
  <si>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</si>
  <si>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</si>
  <si>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</si>
  <si>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</si>
  <si>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</si>
  <si>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</si>
  <si>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</si>
  <si>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</si>
  <si>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</si>
  <si>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</si>
  <si>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</si>
  <si>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</si>
  <si>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</si>
  <si>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</si>
  <si>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</si>
  <si>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</si>
  <si>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</si>
  <si>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</si>
  <si>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</si>
  <si>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</si>
  <si>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</si>
  <si>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</si>
  <si>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</si>
  <si>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</si>
  <si>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</si>
  <si>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</si>
  <si>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</si>
  <si>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</si>
  <si>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</si>
  <si>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</si>
  <si>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</si>
  <si>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</si>
  <si>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</si>
  <si>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</si>
  <si>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</si>
  <si>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</si>
  <si>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</si>
  <si>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</si>
  <si>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</si>
  <si>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</si>
  <si>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</si>
  <si>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</si>
  <si>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</si>
  <si>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</si>
  <si>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</si>
  <si>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</si>
  <si>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</si>
  <si>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</si>
  <si>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</si>
  <si>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</si>
  <si>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</si>
  <si>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</si>
  <si>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</si>
  <si>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</si>
  <si>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</si>
  <si>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</si>
  <si>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</si>
  <si>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</si>
  <si>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</si>
  <si>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</si>
  <si>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</si>
  <si>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</si>
  <si>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</si>
  <si>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</si>
  <si>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</si>
  <si>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</si>
  <si>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</si>
  <si>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</si>
  <si>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</si>
  <si>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</si>
  <si>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</si>
  <si>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</si>
  <si>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</si>
  <si>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</si>
  <si>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</si>
  <si>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</si>
  <si>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</si>
  <si>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</si>
  <si>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</si>
  <si>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</si>
  <si>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</si>
  <si>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</si>
  <si>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</si>
  <si>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</si>
  <si>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</si>
  <si>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</si>
  <si>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</si>
  <si>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</si>
  <si>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</si>
  <si>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</si>
  <si>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</si>
  <si>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</si>
  <si>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</si>
  <si>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</si>
  <si>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</si>
  <si>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</si>
  <si>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</si>
  <si>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</si>
  <si>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</si>
  <si>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</si>
  <si>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</si>
  <si>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</si>
  <si>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</si>
  <si>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</si>
  <si>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</si>
  <si>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</si>
  <si>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</si>
  <si>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</si>
  <si>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</si>
  <si>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</si>
  <si>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</si>
  <si>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</si>
  <si>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</si>
  <si>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</si>
  <si>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</si>
  <si>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</si>
  <si>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</si>
  <si>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</si>
  <si>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</si>
  <si>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</si>
  <si>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</si>
  <si>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</si>
  <si>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</si>
  <si>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</si>
  <si>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</si>
  <si>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</si>
  <si>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</si>
  <si>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</si>
  <si>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</si>
  <si>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</si>
  <si>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</si>
  <si>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</si>
  <si>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</si>
  <si>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</si>
  <si>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</si>
  <si>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</si>
  <si>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</si>
  <si>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</si>
  <si>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</si>
  <si>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</si>
  <si>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</si>
  <si>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</si>
  <si>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</si>
  <si>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</si>
  <si>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</si>
  <si>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</si>
  <si>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</si>
  <si>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</si>
  <si>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</si>
  <si>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</si>
  <si>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</si>
  <si>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</si>
  <si>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</si>
  <si>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</si>
  <si>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</si>
  <si>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</si>
  <si>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</si>
  <si>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</si>
  <si>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</si>
  <si>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</si>
  <si>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</si>
  <si>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</si>
  <si>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</si>
  <si>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</si>
  <si>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</si>
  <si>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</si>
  <si>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</si>
  <si>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</si>
  <si>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</si>
  <si>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</si>
  <si>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</si>
  <si>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</si>
  <si>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</si>
  <si>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</si>
  <si>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</si>
  <si>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</si>
  <si>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</si>
  <si>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</si>
  <si>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</si>
  <si>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</si>
  <si>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</si>
  <si>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</si>
  <si>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</si>
  <si>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</si>
  <si>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</si>
  <si>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</si>
  <si>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</si>
  <si>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</si>
  <si>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</si>
  <si>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</si>
  <si>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</si>
  <si>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</si>
  <si>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</si>
  <si>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</si>
  <si>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</si>
  <si>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</si>
  <si>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</si>
  <si>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</si>
  <si>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</si>
  <si>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</si>
  <si>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</si>
  <si>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</si>
  <si>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</si>
  <si>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</si>
  <si>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</si>
  <si>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</si>
  <si>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</si>
  <si>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</si>
  <si>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</si>
  <si>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</si>
  <si>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</si>
  <si>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</si>
  <si>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</si>
  <si>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</si>
  <si>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</si>
  <si>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</si>
  <si>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</si>
  <si>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</si>
  <si>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</si>
  <si>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</si>
  <si>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</si>
  <si>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</si>
  <si>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</si>
  <si>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</si>
  <si>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</si>
  <si>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</si>
  <si>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</si>
  <si>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</si>
  <si>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</si>
  <si>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</si>
  <si>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</si>
  <si>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</si>
  <si>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</si>
  <si>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</si>
  <si>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</si>
  <si>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</si>
  <si>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</si>
  <si>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</si>
  <si>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</si>
  <si>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</si>
  <si>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</si>
  <si>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</si>
  <si>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</si>
  <si>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</si>
  <si>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</si>
  <si>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</si>
  <si>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</si>
  <si>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</si>
  <si>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</si>
  <si>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</si>
  <si>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</si>
  <si>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</si>
  <si>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</si>
  <si>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</si>
  <si>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</si>
  <si>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</si>
  <si>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</si>
  <si>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</si>
  <si>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</si>
  <si>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</si>
  <si>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</si>
  <si>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</si>
  <si>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</si>
  <si>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</si>
  <si>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</si>
  <si>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</si>
  <si>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</si>
  <si>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</si>
  <si>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</si>
  <si>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</si>
  <si>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</si>
  <si>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</si>
  <si>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</si>
  <si>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</si>
  <si>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</si>
  <si>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</si>
  <si>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</si>
  <si>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</si>
  <si>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</si>
  <si>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</si>
  <si>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</si>
  <si>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</si>
  <si>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</si>
  <si>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</si>
  <si>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</si>
  <si>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</si>
  <si>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</si>
  <si>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</si>
  <si>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</si>
  <si>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</si>
  <si>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</si>
  <si>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</si>
  <si>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</si>
  <si>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</si>
  <si>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</si>
  <si>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</si>
  <si>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</si>
  <si>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</si>
  <si>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</si>
  <si>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</si>
  <si>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</si>
  <si>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</si>
  <si>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</si>
  <si>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</si>
  <si>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</si>
  <si>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</si>
  <si>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</si>
  <si>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</si>
  <si>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</si>
  <si>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</si>
  <si>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</si>
  <si>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</si>
  <si>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</si>
  <si>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</si>
  <si>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</si>
  <si>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</si>
  <si>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</si>
  <si>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</si>
  <si>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</si>
  <si>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</si>
  <si>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</si>
  <si>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</si>
  <si>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</si>
  <si>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</si>
  <si>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</si>
  <si>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</si>
  <si>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</si>
  <si>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</si>
  <si>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</si>
  <si>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</si>
  <si>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</si>
  <si>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</si>
  <si>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</si>
  <si>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</si>
  <si>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</si>
  <si>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</si>
  <si>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</si>
  <si>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</si>
  <si>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</si>
  <si>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</si>
  <si>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</si>
  <si>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</si>
  <si>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</si>
  <si>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</si>
  <si>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</si>
  <si>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</si>
  <si>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</si>
  <si>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</si>
  <si>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</si>
  <si>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</si>
  <si>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</si>
  <si>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</si>
  <si>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</si>
  <si>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</si>
  <si>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</si>
  <si>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</si>
  <si>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</si>
  <si>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</si>
  <si>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</si>
  <si>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</si>
  <si>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</si>
  <si>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</si>
  <si>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</si>
  <si>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</si>
  <si>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</si>
  <si>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</si>
  <si>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</si>
  <si>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</si>
  <si>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</si>
  <si>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</si>
  <si>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</si>
  <si>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</si>
  <si>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</si>
  <si>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</si>
  <si>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</si>
  <si>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</si>
  <si>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</si>
  <si>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</si>
  <si>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</si>
  <si>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</si>
  <si>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</si>
  <si>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</si>
  <si>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</si>
  <si>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</si>
  <si>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</si>
  <si>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</si>
  <si>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</si>
  <si>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</si>
  <si>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</si>
  <si>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</si>
  <si>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</si>
  <si>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</si>
  <si>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</si>
  <si>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</si>
  <si>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</si>
  <si>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</si>
  <si>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</si>
  <si>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</si>
  <si>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</si>
  <si>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</si>
  <si>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</si>
  <si>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</si>
  <si>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</si>
  <si>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</si>
  <si>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</si>
  <si>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</si>
  <si>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</si>
  <si>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</si>
  <si>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</si>
  <si>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</si>
  <si>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</si>
  <si>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</si>
  <si>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</si>
  <si>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</si>
  <si>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</si>
  <si>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</si>
  <si>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</si>
  <si>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</si>
  <si>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</si>
  <si>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</si>
  <si>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</si>
  <si>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</si>
  <si>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</si>
  <si>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</si>
  <si>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</si>
  <si>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</si>
  <si>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</si>
  <si>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</si>
  <si>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</si>
  <si>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</si>
  <si>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</si>
  <si>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</si>
  <si>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</si>
  <si>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</si>
  <si>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</si>
  <si>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</si>
  <si>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</si>
  <si>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</si>
  <si>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</si>
  <si>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</si>
  <si>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</si>
  <si>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</si>
  <si>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</si>
  <si>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</si>
  <si>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</si>
  <si>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</si>
  <si>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</si>
  <si>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</si>
  <si>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</si>
  <si>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</si>
  <si>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</si>
  <si>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</si>
  <si>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</si>
  <si>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</si>
  <si>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</si>
  <si>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</si>
  <si>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</si>
  <si>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</si>
  <si>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</si>
  <si>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</si>
  <si>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</si>
  <si>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</si>
  <si>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</si>
  <si>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</si>
  <si>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</si>
  <si>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</si>
  <si>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</si>
  <si>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</si>
  <si>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</si>
  <si>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</si>
  <si>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</si>
  <si>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</si>
  <si>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</si>
  <si>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</si>
  <si>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</si>
  <si>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</si>
  <si>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</si>
  <si>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</si>
  <si>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</si>
  <si>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</si>
  <si>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</si>
  <si>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</si>
  <si>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</si>
  <si>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</si>
  <si>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</si>
  <si>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</si>
  <si>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</si>
  <si>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</si>
  <si>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</si>
  <si>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</si>
  <si>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</si>
  <si>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</si>
  <si>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</si>
  <si>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</si>
  <si>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</si>
  <si>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</si>
  <si>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</si>
  <si>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</si>
  <si>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</si>
  <si>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</si>
  <si>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</si>
  <si>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</si>
  <si>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</si>
  <si>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</si>
  <si>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</si>
  <si>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</si>
  <si>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</si>
  <si>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</si>
  <si>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</si>
  <si>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</si>
  <si>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</si>
  <si>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</si>
  <si>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</si>
  <si>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</si>
  <si>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</si>
  <si>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</si>
  <si>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</si>
  <si>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</si>
  <si>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</si>
  <si>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</si>
  <si>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</si>
  <si>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</si>
  <si>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</si>
  <si>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</si>
  <si>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</si>
  <si>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</si>
  <si>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</si>
  <si>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</si>
  <si>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</si>
  <si>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</si>
  <si>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</si>
  <si>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</si>
  <si>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</si>
  <si>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</si>
  <si>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</si>
  <si>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</si>
  <si>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</si>
  <si>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</si>
  <si>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</si>
  <si>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</si>
  <si>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</si>
  <si>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</si>
  <si>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</si>
  <si>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</si>
  <si>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</si>
  <si>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</si>
  <si>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</si>
  <si>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</si>
  <si>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</si>
  <si>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</si>
  <si>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</si>
  <si>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</si>
  <si>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</si>
  <si>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</si>
  <si>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</si>
  <si>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</si>
  <si>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</si>
  <si>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</si>
  <si>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</si>
  <si>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</si>
  <si>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</si>
  <si>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</si>
  <si>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</si>
  <si>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</si>
  <si>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</si>
  <si>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</si>
  <si>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</si>
  <si>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</si>
  <si>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</si>
  <si>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</si>
  <si>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</si>
  <si>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</si>
  <si>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</si>
  <si>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</si>
  <si>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</si>
  <si>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</si>
  <si>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</si>
  <si>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</si>
  <si>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</si>
  <si>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</si>
  <si>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</si>
  <si>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</si>
  <si>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</si>
  <si>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</si>
  <si>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</si>
  <si>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</si>
  <si>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</si>
  <si>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</si>
  <si>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</si>
  <si>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</si>
  <si>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</si>
  <si>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</si>
  <si>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</si>
  <si>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</si>
  <si>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</si>
  <si>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</si>
  <si>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</si>
  <si>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</si>
  <si>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</si>
  <si>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</si>
  <si>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</si>
  <si>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</si>
  <si>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</si>
  <si>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</si>
  <si>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</si>
  <si>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</si>
  <si>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</si>
  <si>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</si>
  <si>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</si>
  <si>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</si>
  <si>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</si>
  <si>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</si>
  <si>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</si>
  <si>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</si>
  <si>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</si>
  <si>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</si>
  <si>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</si>
  <si>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</si>
  <si>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</si>
  <si>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</si>
  <si>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</si>
  <si>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</si>
  <si>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</si>
  <si>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</si>
  <si>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</si>
  <si>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</si>
  <si>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</si>
  <si>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</si>
  <si>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</si>
  <si>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</si>
  <si>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</si>
  <si>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</si>
  <si>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</si>
  <si>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</si>
  <si>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</si>
  <si>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</si>
  <si>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</si>
  <si>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</si>
  <si>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</si>
  <si>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</si>
  <si>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</si>
  <si>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</si>
  <si>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</si>
  <si>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</si>
  <si>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</si>
  <si>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</si>
  <si>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</si>
  <si>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</si>
  <si>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</si>
  <si>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</si>
  <si>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</si>
  <si>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</si>
  <si>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</si>
  <si>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</si>
  <si>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</si>
  <si>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</si>
  <si>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</si>
  <si>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</si>
  <si>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</si>
  <si>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</si>
  <si>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</si>
  <si>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</si>
  <si>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</si>
  <si>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</si>
  <si>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</si>
  <si>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</si>
  <si>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</si>
  <si>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</si>
  <si>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</si>
  <si>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</si>
  <si>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</si>
  <si>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</si>
  <si>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</si>
  <si>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</si>
  <si>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</si>
  <si>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</si>
  <si>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</si>
  <si>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</si>
  <si>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</si>
  <si>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</si>
  <si>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</si>
  <si>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</si>
  <si>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</si>
  <si>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</si>
  <si>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</si>
  <si>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</si>
  <si>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</si>
  <si>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</si>
  <si>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</si>
  <si>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</si>
  <si>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</si>
  <si>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</si>
  <si>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</si>
  <si>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</si>
  <si>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</si>
  <si>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</si>
  <si>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</si>
  <si>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</si>
  <si>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</si>
  <si>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</si>
  <si>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</si>
  <si>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</si>
  <si>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</si>
  <si>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</si>
  <si>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</si>
  <si>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</si>
  <si>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</si>
  <si>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</si>
  <si>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</si>
  <si>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</si>
  <si>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</si>
  <si>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</si>
  <si>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</si>
  <si>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</si>
  <si>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</si>
  <si>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</si>
  <si>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</si>
  <si>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</si>
  <si>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</si>
  <si>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</si>
  <si>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</si>
  <si>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</si>
  <si>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</si>
  <si>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</si>
  <si>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</si>
  <si>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</si>
  <si>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</si>
  <si>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</si>
  <si>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</si>
  <si>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</si>
  <si>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</si>
  <si>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</si>
  <si>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</si>
  <si>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</si>
  <si>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</si>
  <si>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</si>
  <si>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</si>
  <si>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</si>
  <si>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</si>
  <si>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</si>
  <si>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</si>
  <si>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</si>
  <si>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</si>
  <si>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</si>
  <si>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</si>
  <si>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</si>
  <si>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</si>
  <si>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</si>
  <si>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</si>
  <si>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</si>
  <si>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</si>
  <si>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</si>
  <si>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</si>
  <si>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</si>
  <si>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</si>
  <si>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</si>
  <si>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</si>
  <si>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</si>
  <si>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</si>
  <si>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</si>
  <si>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</si>
  <si>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</si>
  <si>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</si>
  <si>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</si>
  <si>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</si>
  <si>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</si>
  <si>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</si>
  <si>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</si>
  <si>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</si>
  <si>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</si>
  <si>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</si>
  <si>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</si>
  <si>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</si>
  <si>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</si>
  <si>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</si>
  <si>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</si>
  <si>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</si>
  <si>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</si>
  <si>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</si>
  <si>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</si>
  <si>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</si>
  <si>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</si>
  <si>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</si>
  <si>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</si>
  <si>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</si>
  <si>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</si>
  <si>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</si>
  <si>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</si>
  <si>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</si>
  <si>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</si>
  <si>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</si>
  <si>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</si>
  <si>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</si>
  <si>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</si>
  <si>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</si>
  <si>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</si>
  <si>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</si>
  <si>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</si>
  <si>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</si>
  <si>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</si>
  <si>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</si>
  <si>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</si>
  <si>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</si>
  <si>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</si>
  <si>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</si>
  <si>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</si>
  <si>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</si>
  <si>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</si>
  <si>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</si>
  <si>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</si>
  <si>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</si>
  <si>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</si>
  <si>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</si>
  <si>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</si>
  <si>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</si>
  <si>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</si>
  <si>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</si>
  <si>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</si>
  <si>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</si>
  <si>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</si>
  <si>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</si>
  <si>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</si>
  <si>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</si>
  <si>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</si>
  <si>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</si>
  <si>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</si>
  <si>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</si>
  <si>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</si>
  <si>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</si>
  <si>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</si>
  <si>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</si>
  <si>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</si>
  <si>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</si>
  <si>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</si>
  <si>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</si>
  <si>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</si>
  <si>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</si>
  <si>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</si>
  <si>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</si>
  <si>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</si>
  <si>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</si>
  <si>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</si>
  <si>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</si>
  <si>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</si>
  <si>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</si>
  <si>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</si>
  <si>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</si>
  <si>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</si>
  <si>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</si>
  <si>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</si>
  <si>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</si>
  <si>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</si>
  <si>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</si>
  <si>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</si>
  <si>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</si>
  <si>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</si>
  <si>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</si>
  <si>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</si>
  <si>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</si>
  <si>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</si>
  <si>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</si>
  <si>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</si>
  <si>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</si>
  <si>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</si>
  <si>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</si>
  <si>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</si>
  <si>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</si>
  <si>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</si>
  <si>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</si>
  <si>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</si>
  <si>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</si>
  <si>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</si>
  <si>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</si>
  <si>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</si>
  <si>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</si>
  <si>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</si>
  <si>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</si>
  <si>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</si>
  <si>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</si>
  <si>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</si>
  <si>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</si>
  <si>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</si>
  <si>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</si>
  <si>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</si>
  <si>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</si>
  <si>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</si>
  <si>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</si>
  <si>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</si>
  <si>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</si>
  <si>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</si>
  <si>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</si>
  <si>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</si>
  <si>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</si>
  <si>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</si>
  <si>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</si>
  <si>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</si>
  <si>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</si>
  <si>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</si>
  <si>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</si>
  <si>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</si>
  <si>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</si>
  <si>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</si>
  <si>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</si>
  <si>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</si>
  <si>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</si>
  <si>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</si>
  <si>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</si>
  <si>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</si>
  <si>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</si>
  <si>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</si>
  <si>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</si>
  <si>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</si>
  <si>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</si>
  <si>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</si>
  <si>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</si>
  <si>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</si>
  <si>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</si>
  <si>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</si>
  <si>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</si>
  <si>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</si>
  <si>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</si>
  <si>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</si>
  <si>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</si>
  <si>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</si>
  <si>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</si>
  <si>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</si>
  <si>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</si>
  <si>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</si>
  <si>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</si>
  <si>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</si>
  <si>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</si>
  <si>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</si>
  <si>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</si>
  <si>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</si>
  <si>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</si>
  <si>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</si>
  <si>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</si>
  <si>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</si>
  <si>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</si>
  <si>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</si>
  <si>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</si>
  <si>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</si>
  <si>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</si>
  <si>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</si>
  <si>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</si>
  <si>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</si>
  <si>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</si>
  <si>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</si>
  <si>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</si>
  <si>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</si>
  <si>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</si>
  <si>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GIMNAZIJA KARLOVAC</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</si>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</sst>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3003660.8600000003</v>
      </c>
      <c r="D2" s="7">
        <f>'PR-RAS'!E6</f>
        <v>3516330.3499999992</v>
      </c>
      <c r="E2" s="7">
        <v>0</v>
      </c>
      <c r="F2" s="7">
        <v>0</v>
      </c>
      <c r="G2" s="8">
        <f t="shared" ref="G2:G274" si="0">(B2/1000)*(C2*1+D2*2)</f>
        <v>10036.321559999998</v>
      </c>
      <c r="H2" s="8">
        <f t="shared" ref="H2:H274" si="1">ABS(C2-ROUND(C2,0))+ABS(D2-ROUND(D2,0))</f>
        <v>0.48999999882653356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1786849.99</v>
      </c>
      <c r="D45" s="2">
        <f>'PR-RAS'!E49</f>
        <v>1974489.7599999998</v>
      </c>
      <c r="E45" s="2">
        <v>0</v>
      </c>
      <c r="F45" s="2">
        <v>0</v>
      </c>
      <c r="G45" s="3">
        <f t="shared" si="0"/>
        <v>252376.49843999997</v>
      </c>
      <c r="H45" s="3">
        <f t="shared" si="1"/>
        <v>0.25000000023283064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1786849.99</v>
      </c>
      <c r="D64" s="2">
        <f>'PR-RAS'!E68</f>
        <v>1974489.7599999998</v>
      </c>
      <c r="E64" s="2">
        <v>0</v>
      </c>
      <c r="F64" s="2">
        <v>0</v>
      </c>
      <c r="G64" s="3">
        <f t="shared" si="0"/>
        <v>361357.25912999996</v>
      </c>
      <c r="H64" s="3">
        <f t="shared" si="1"/>
        <v>0.25000000023283064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1784924.11</v>
      </c>
      <c r="D65" s="2">
        <f>'PR-RAS'!E69</f>
        <v>1973726.38</v>
      </c>
      <c r="E65" s="2">
        <v>0</v>
      </c>
      <c r="F65" s="2">
        <v>0</v>
      </c>
      <c r="G65" s="3">
        <f t="shared" si="0"/>
        <v>366872.11968</v>
      </c>
      <c r="H65" s="3">
        <f t="shared" si="1"/>
        <v>0.48999999999068677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1925.88</v>
      </c>
      <c r="D66" s="2">
        <f>'PR-RAS'!E70</f>
        <v>763.38</v>
      </c>
      <c r="E66" s="2">
        <v>0</v>
      </c>
      <c r="F66" s="2">
        <v>0</v>
      </c>
      <c r="G66" s="3">
        <f t="shared" si="0"/>
        <v>224.42160000000004</v>
      </c>
      <c r="H66" s="3">
        <f t="shared" si="1"/>
        <v>0.49999999999988631</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916667.42</v>
      </c>
      <c r="D102" s="2">
        <f>'PR-RAS'!E106</f>
        <v>1188123.68</v>
      </c>
      <c r="E102" s="2">
        <v>0</v>
      </c>
      <c r="F102" s="2">
        <v>0</v>
      </c>
      <c r="G102" s="3">
        <f t="shared" si="0"/>
        <v>332584.39277999999</v>
      </c>
      <c r="H102" s="3">
        <f t="shared" si="1"/>
        <v>0.7400000001071021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916667.42</v>
      </c>
      <c r="D108" s="2">
        <f>'PR-RAS'!E112</f>
        <v>1188123.68</v>
      </c>
      <c r="E108" s="2">
        <v>0</v>
      </c>
      <c r="F108" s="2">
        <v>0</v>
      </c>
      <c r="G108" s="3">
        <f t="shared" si="0"/>
        <v>352341.88145999995</v>
      </c>
      <c r="H108" s="3">
        <f t="shared" si="1"/>
        <v>0.7400000001071021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916667.42</v>
      </c>
      <c r="D113" s="2">
        <f>'PR-RAS'!E117</f>
        <v>1188123.68</v>
      </c>
      <c r="E113" s="2">
        <v>0</v>
      </c>
      <c r="F113" s="2">
        <v>0</v>
      </c>
      <c r="G113" s="3">
        <f t="shared" si="0"/>
        <v>368806.45535999996</v>
      </c>
      <c r="H113" s="3">
        <f t="shared" si="1"/>
        <v>0.7400000001071021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94504.37</v>
      </c>
      <c r="D121" s="2">
        <f>'PR-RAS'!E125</f>
        <v>117000.8</v>
      </c>
      <c r="E121" s="2">
        <v>0</v>
      </c>
      <c r="F121" s="2">
        <v>0</v>
      </c>
      <c r="G121" s="3">
        <f t="shared" si="0"/>
        <v>39420.716399999998</v>
      </c>
      <c r="H121" s="3">
        <f t="shared" si="1"/>
        <v>0.569999999992433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90330.4</v>
      </c>
      <c r="D122" s="2">
        <f>'PR-RAS'!E126</f>
        <v>117000.8</v>
      </c>
      <c r="E122" s="2">
        <v>0</v>
      </c>
      <c r="F122" s="2">
        <v>0</v>
      </c>
      <c r="G122" s="3">
        <f t="shared" si="0"/>
        <v>39244.171999999999</v>
      </c>
      <c r="H122" s="3">
        <f t="shared" si="1"/>
        <v>0.59999999999126885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2497.61</v>
      </c>
      <c r="D123" s="2">
        <f>'PR-RAS'!E127</f>
        <v>6070.05</v>
      </c>
      <c r="E123" s="2">
        <v>0</v>
      </c>
      <c r="F123" s="2">
        <v>0</v>
      </c>
      <c r="G123" s="3">
        <f t="shared" si="0"/>
        <v>1785.80062</v>
      </c>
      <c r="H123" s="3">
        <f t="shared" si="1"/>
        <v>0.44000000000005457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87832.79</v>
      </c>
      <c r="D124" s="2">
        <f>'PR-RAS'!E128</f>
        <v>110930.75</v>
      </c>
      <c r="E124" s="2">
        <v>0</v>
      </c>
      <c r="F124" s="2">
        <v>0</v>
      </c>
      <c r="G124" s="3">
        <f t="shared" si="0"/>
        <v>38092.397669999998</v>
      </c>
      <c r="H124" s="3">
        <f t="shared" si="1"/>
        <v>0.46000000000640284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4173.97</v>
      </c>
      <c r="D125" s="2">
        <f>'PR-RAS'!E129</f>
        <v>0</v>
      </c>
      <c r="E125" s="2">
        <v>0</v>
      </c>
      <c r="F125" s="2">
        <v>0</v>
      </c>
      <c r="G125" s="3">
        <f t="shared" si="0"/>
        <v>517.57227999999998</v>
      </c>
      <c r="H125" s="3">
        <f t="shared" si="1"/>
        <v>2.9999999999745341E-2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3810</v>
      </c>
      <c r="D126" s="2">
        <f>'PR-RAS'!E130</f>
        <v>0</v>
      </c>
      <c r="E126" s="2">
        <v>0</v>
      </c>
      <c r="F126" s="2">
        <v>0</v>
      </c>
      <c r="G126" s="3">
        <f t="shared" si="0"/>
        <v>476.25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363.97</v>
      </c>
      <c r="D127" s="2">
        <f>'PR-RAS'!E131</f>
        <v>0</v>
      </c>
      <c r="E127" s="2">
        <v>0</v>
      </c>
      <c r="F127" s="2">
        <v>0</v>
      </c>
      <c r="G127" s="3">
        <f t="shared" si="0"/>
        <v>45.860220000000005</v>
      </c>
      <c r="H127" s="3">
        <f t="shared" si="1"/>
        <v>2.9999999999972715E-2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205639.08</v>
      </c>
      <c r="D130" s="2">
        <f>'PR-RAS'!E134</f>
        <v>236716.11</v>
      </c>
      <c r="E130" s="2">
        <v>0</v>
      </c>
      <c r="F130" s="2">
        <v>0</v>
      </c>
      <c r="G130" s="3">
        <f t="shared" si="0"/>
        <v>87600.19769999999</v>
      </c>
      <c r="H130" s="3">
        <f t="shared" si="1"/>
        <v>0.18999999997322448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205639.08</v>
      </c>
      <c r="D131" s="2">
        <f>'PR-RAS'!E135</f>
        <v>236716.11</v>
      </c>
      <c r="E131" s="2">
        <v>0</v>
      </c>
      <c r="F131" s="2">
        <v>0</v>
      </c>
      <c r="G131" s="3">
        <f t="shared" si="0"/>
        <v>88279.269</v>
      </c>
      <c r="H131" s="3">
        <f t="shared" si="1"/>
        <v>0.18999999997322448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204890.37</v>
      </c>
      <c r="D132" s="2">
        <f>'PR-RAS'!E136</f>
        <v>189909.59</v>
      </c>
      <c r="E132" s="2">
        <v>0</v>
      </c>
      <c r="F132" s="2">
        <v>0</v>
      </c>
      <c r="G132" s="3">
        <f t="shared" si="0"/>
        <v>76596.951050000003</v>
      </c>
      <c r="H132" s="3">
        <f t="shared" si="1"/>
        <v>0.77999999999883585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748.71</v>
      </c>
      <c r="D133" s="2">
        <f>'PR-RAS'!E137</f>
        <v>46806.52</v>
      </c>
      <c r="E133" s="2">
        <v>0</v>
      </c>
      <c r="F133" s="2">
        <v>0</v>
      </c>
      <c r="G133" s="3">
        <f t="shared" si="0"/>
        <v>12455.751</v>
      </c>
      <c r="H133" s="3">
        <f t="shared" si="1"/>
        <v>0.77000000000316504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2976729.58</v>
      </c>
      <c r="D148" s="2">
        <f>'PR-RAS'!E152</f>
        <v>3579763.98</v>
      </c>
      <c r="E148" s="2">
        <v>0</v>
      </c>
      <c r="F148" s="2">
        <v>0</v>
      </c>
      <c r="G148" s="3">
        <f t="shared" si="0"/>
        <v>1490029.8583799999</v>
      </c>
      <c r="H148" s="3">
        <f t="shared" si="1"/>
        <v>0.43999999994412065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2671065.4499999997</v>
      </c>
      <c r="D149" s="2">
        <f>'PR-RAS'!E153</f>
        <v>3298212.67</v>
      </c>
      <c r="E149" s="2">
        <v>0</v>
      </c>
      <c r="F149" s="2">
        <v>0</v>
      </c>
      <c r="G149" s="3">
        <f t="shared" si="0"/>
        <v>1371588.6369199997</v>
      </c>
      <c r="H149" s="3">
        <f t="shared" si="1"/>
        <v>0.77999999979510903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2320955.59</v>
      </c>
      <c r="D150" s="2">
        <f>'PR-RAS'!E154</f>
        <v>2879449.09</v>
      </c>
      <c r="E150" s="2">
        <v>0</v>
      </c>
      <c r="F150" s="2">
        <v>0</v>
      </c>
      <c r="G150" s="3">
        <f t="shared" si="0"/>
        <v>1203898.2117299999</v>
      </c>
      <c r="H150" s="3">
        <f t="shared" si="1"/>
        <v>0.5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2320955.59</v>
      </c>
      <c r="D151" s="2">
        <f>'PR-RAS'!E155</f>
        <v>2879449.09</v>
      </c>
      <c r="E151" s="2">
        <v>0</v>
      </c>
      <c r="F151" s="2">
        <v>0</v>
      </c>
      <c r="G151" s="3">
        <f t="shared" si="0"/>
        <v>1211978.0654999998</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62069.63</v>
      </c>
      <c r="D155" s="2">
        <f>'PR-RAS'!E159</f>
        <v>66629.899999999994</v>
      </c>
      <c r="E155" s="2">
        <v>0</v>
      </c>
      <c r="F155" s="2">
        <v>0</v>
      </c>
      <c r="G155" s="3">
        <f t="shared" si="0"/>
        <v>30080.732219999998</v>
      </c>
      <c r="H155" s="3">
        <f t="shared" si="1"/>
        <v>0.47000000000844011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288040.23000000004</v>
      </c>
      <c r="D156" s="2">
        <f>'PR-RAS'!E160</f>
        <v>352133.68000000005</v>
      </c>
      <c r="E156" s="2">
        <v>0</v>
      </c>
      <c r="F156" s="2">
        <v>0</v>
      </c>
      <c r="G156" s="3">
        <f t="shared" si="0"/>
        <v>153807.67645</v>
      </c>
      <c r="H156" s="3">
        <f t="shared" si="1"/>
        <v>0.54999999998835847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42445.24</v>
      </c>
      <c r="D157" s="2">
        <f>'PR-RAS'!E161</f>
        <v>55242.84</v>
      </c>
      <c r="E157" s="2">
        <v>0</v>
      </c>
      <c r="F157" s="2">
        <v>0</v>
      </c>
      <c r="G157" s="3">
        <f t="shared" si="0"/>
        <v>23857.223519999996</v>
      </c>
      <c r="H157" s="3">
        <f t="shared" si="1"/>
        <v>0.40000000000145519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245579.16</v>
      </c>
      <c r="D158" s="2">
        <f>'PR-RAS'!E162</f>
        <v>296890.84000000003</v>
      </c>
      <c r="E158" s="2">
        <v>0</v>
      </c>
      <c r="F158" s="2">
        <v>0</v>
      </c>
      <c r="G158" s="3">
        <f t="shared" si="0"/>
        <v>131779.65188000002</v>
      </c>
      <c r="H158" s="3">
        <f t="shared" si="1"/>
        <v>0.31999999997788109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15.83</v>
      </c>
      <c r="D159" s="2">
        <f>'PR-RAS'!E163</f>
        <v>0</v>
      </c>
      <c r="E159" s="2">
        <v>0</v>
      </c>
      <c r="F159" s="2">
        <v>0</v>
      </c>
      <c r="G159" s="3">
        <f t="shared" si="0"/>
        <v>2.5011399999999999</v>
      </c>
      <c r="H159" s="3">
        <f t="shared" si="1"/>
        <v>0.16999999999999993</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302543.45</v>
      </c>
      <c r="D160" s="2">
        <f>'PR-RAS'!E164</f>
        <v>278259.70000000007</v>
      </c>
      <c r="E160" s="2">
        <v>0</v>
      </c>
      <c r="F160" s="2">
        <v>0</v>
      </c>
      <c r="G160" s="3">
        <f t="shared" si="0"/>
        <v>136590.99315000002</v>
      </c>
      <c r="H160" s="3">
        <f t="shared" si="1"/>
        <v>0.74999999994179234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44066.81</v>
      </c>
      <c r="D161" s="2">
        <f>'PR-RAS'!E165</f>
        <v>51681.7</v>
      </c>
      <c r="E161" s="2">
        <v>0</v>
      </c>
      <c r="F161" s="2">
        <v>0</v>
      </c>
      <c r="G161" s="3">
        <f t="shared" si="0"/>
        <v>23588.833599999998</v>
      </c>
      <c r="H161" s="3">
        <f t="shared" si="1"/>
        <v>0.49000000000523869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18796.810000000001</v>
      </c>
      <c r="D162" s="2">
        <f>'PR-RAS'!E166</f>
        <v>22477.95</v>
      </c>
      <c r="E162" s="2">
        <v>0</v>
      </c>
      <c r="F162" s="2">
        <v>0</v>
      </c>
      <c r="G162" s="3">
        <f t="shared" si="0"/>
        <v>10264.186310000001</v>
      </c>
      <c r="H162" s="3">
        <f t="shared" si="1"/>
        <v>0.23999999999796273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24440</v>
      </c>
      <c r="D163" s="2">
        <f>'PR-RAS'!E167</f>
        <v>28000</v>
      </c>
      <c r="E163" s="2">
        <v>0</v>
      </c>
      <c r="F163" s="2">
        <v>0</v>
      </c>
      <c r="G163" s="3">
        <f t="shared" si="0"/>
        <v>13031.28</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830</v>
      </c>
      <c r="D164" s="2">
        <f>'PR-RAS'!E168</f>
        <v>958.75</v>
      </c>
      <c r="E164" s="2">
        <v>0</v>
      </c>
      <c r="F164" s="2">
        <v>0</v>
      </c>
      <c r="G164" s="3">
        <f t="shared" si="0"/>
        <v>447.84250000000003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245</v>
      </c>
      <c r="E165" s="2">
        <v>0</v>
      </c>
      <c r="F165" s="2">
        <v>0</v>
      </c>
      <c r="G165" s="3">
        <f t="shared" si="0"/>
        <v>80.36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49351.05</v>
      </c>
      <c r="D166" s="2">
        <f>'PR-RAS'!E170</f>
        <v>57428.37</v>
      </c>
      <c r="E166" s="2">
        <v>0</v>
      </c>
      <c r="F166" s="2">
        <v>0</v>
      </c>
      <c r="G166" s="3">
        <f t="shared" si="0"/>
        <v>27094.285350000002</v>
      </c>
      <c r="H166" s="3">
        <f t="shared" si="1"/>
        <v>0.42000000000552973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10668.58</v>
      </c>
      <c r="D167" s="2">
        <f>'PR-RAS'!E171</f>
        <v>14626.08</v>
      </c>
      <c r="E167" s="2">
        <v>0</v>
      </c>
      <c r="F167" s="2">
        <v>0</v>
      </c>
      <c r="G167" s="3">
        <f t="shared" si="0"/>
        <v>6626.8428400000003</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6939.18</v>
      </c>
      <c r="D168" s="2">
        <f>'PR-RAS'!E172</f>
        <v>4084.35</v>
      </c>
      <c r="E168" s="2">
        <v>0</v>
      </c>
      <c r="F168" s="2">
        <v>0</v>
      </c>
      <c r="G168" s="3">
        <f t="shared" si="0"/>
        <v>2523.0159600000002</v>
      </c>
      <c r="H168" s="3">
        <f t="shared" si="1"/>
        <v>0.53000000000020009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27466.799999999999</v>
      </c>
      <c r="D169" s="2">
        <f>'PR-RAS'!E173</f>
        <v>34462.65</v>
      </c>
      <c r="E169" s="2">
        <v>0</v>
      </c>
      <c r="F169" s="2">
        <v>0</v>
      </c>
      <c r="G169" s="3">
        <f t="shared" si="0"/>
        <v>16193.872800000003</v>
      </c>
      <c r="H169" s="3">
        <f t="shared" si="1"/>
        <v>0.5499999999992724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3334.16</v>
      </c>
      <c r="D170" s="2">
        <f>'PR-RAS'!E174</f>
        <v>2437.54</v>
      </c>
      <c r="E170" s="2">
        <v>0</v>
      </c>
      <c r="F170" s="2">
        <v>0</v>
      </c>
      <c r="G170" s="3">
        <f t="shared" si="0"/>
        <v>1387.3615600000001</v>
      </c>
      <c r="H170" s="3">
        <f t="shared" si="1"/>
        <v>0.61999999999989086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492.89</v>
      </c>
      <c r="D171" s="2">
        <f>'PR-RAS'!E175</f>
        <v>1074</v>
      </c>
      <c r="E171" s="2">
        <v>0</v>
      </c>
      <c r="F171" s="2">
        <v>0</v>
      </c>
      <c r="G171" s="3">
        <f t="shared" si="0"/>
        <v>448.9513</v>
      </c>
      <c r="H171" s="3">
        <f t="shared" si="1"/>
        <v>0.11000000000001364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449.44</v>
      </c>
      <c r="D173" s="2">
        <f>'PR-RAS'!E177</f>
        <v>743.75</v>
      </c>
      <c r="E173" s="2">
        <v>0</v>
      </c>
      <c r="F173" s="2">
        <v>0</v>
      </c>
      <c r="G173" s="3">
        <f t="shared" si="0"/>
        <v>333.15368000000001</v>
      </c>
      <c r="H173" s="3">
        <f t="shared" si="1"/>
        <v>0.68999999999999773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194534.42</v>
      </c>
      <c r="D174" s="2">
        <f>'PR-RAS'!E178</f>
        <v>154214.22</v>
      </c>
      <c r="E174" s="2">
        <v>0</v>
      </c>
      <c r="F174" s="2">
        <v>0</v>
      </c>
      <c r="G174" s="3">
        <f t="shared" si="0"/>
        <v>87012.574779999995</v>
      </c>
      <c r="H174" s="3">
        <f t="shared" si="1"/>
        <v>0.64000000001396984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17820.490000000002</v>
      </c>
      <c r="D175" s="2">
        <f>'PR-RAS'!E179</f>
        <v>20413.259999999998</v>
      </c>
      <c r="E175" s="2">
        <v>0</v>
      </c>
      <c r="F175" s="2">
        <v>0</v>
      </c>
      <c r="G175" s="3">
        <f t="shared" si="0"/>
        <v>10204.579739999999</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40457.64</v>
      </c>
      <c r="D176" s="2">
        <f>'PR-RAS'!E180</f>
        <v>5382</v>
      </c>
      <c r="E176" s="2">
        <v>0</v>
      </c>
      <c r="F176" s="2">
        <v>0</v>
      </c>
      <c r="G176" s="3">
        <f t="shared" si="0"/>
        <v>8963.7869999999984</v>
      </c>
      <c r="H176" s="3">
        <f t="shared" si="1"/>
        <v>0.36000000000058208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247.44</v>
      </c>
      <c r="D177" s="2">
        <f>'PR-RAS'!E181</f>
        <v>0</v>
      </c>
      <c r="E177" s="2">
        <v>0</v>
      </c>
      <c r="F177" s="2">
        <v>0</v>
      </c>
      <c r="G177" s="3">
        <f t="shared" si="0"/>
        <v>43.549439999999997</v>
      </c>
      <c r="H177" s="3">
        <f t="shared" si="1"/>
        <v>0.43999999999999773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10320.32</v>
      </c>
      <c r="D178" s="2">
        <f>'PR-RAS'!E182</f>
        <v>9923.18</v>
      </c>
      <c r="E178" s="2">
        <v>0</v>
      </c>
      <c r="F178" s="2">
        <v>0</v>
      </c>
      <c r="G178" s="3">
        <f t="shared" si="0"/>
        <v>5339.5023599999995</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61407.26</v>
      </c>
      <c r="D179" s="2">
        <f>'PR-RAS'!E183</f>
        <v>55809.93</v>
      </c>
      <c r="E179" s="2">
        <v>0</v>
      </c>
      <c r="F179" s="2">
        <v>0</v>
      </c>
      <c r="G179" s="3">
        <f t="shared" si="0"/>
        <v>30798.827359999999</v>
      </c>
      <c r="H179" s="3">
        <f t="shared" si="1"/>
        <v>0.33000000000174623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2933.47</v>
      </c>
      <c r="D180" s="2">
        <f>'PR-RAS'!E184</f>
        <v>3016.86</v>
      </c>
      <c r="E180" s="2">
        <v>0</v>
      </c>
      <c r="F180" s="2">
        <v>0</v>
      </c>
      <c r="G180" s="3">
        <f t="shared" si="0"/>
        <v>1605.1270099999999</v>
      </c>
      <c r="H180" s="3">
        <f t="shared" si="1"/>
        <v>0.60999999999967258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52112.21</v>
      </c>
      <c r="D181" s="2">
        <f>'PR-RAS'!E185</f>
        <v>39521.129999999997</v>
      </c>
      <c r="E181" s="2">
        <v>0</v>
      </c>
      <c r="F181" s="2">
        <v>0</v>
      </c>
      <c r="G181" s="3">
        <f t="shared" si="0"/>
        <v>23607.804599999999</v>
      </c>
      <c r="H181" s="3">
        <f t="shared" si="1"/>
        <v>0.33999999999650754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2992.49</v>
      </c>
      <c r="D182" s="2">
        <f>'PR-RAS'!E186</f>
        <v>5129.2</v>
      </c>
      <c r="E182" s="2">
        <v>0</v>
      </c>
      <c r="F182" s="2">
        <v>0</v>
      </c>
      <c r="G182" s="3">
        <f t="shared" si="0"/>
        <v>2398.4110899999996</v>
      </c>
      <c r="H182" s="3">
        <f t="shared" si="1"/>
        <v>0.68999999999959982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6243.1</v>
      </c>
      <c r="D183" s="2">
        <f>'PR-RAS'!E187</f>
        <v>15018.66</v>
      </c>
      <c r="E183" s="2">
        <v>0</v>
      </c>
      <c r="F183" s="2">
        <v>0</v>
      </c>
      <c r="G183" s="3">
        <f t="shared" si="0"/>
        <v>6603.0364399999999</v>
      </c>
      <c r="H183" s="3">
        <f t="shared" si="1"/>
        <v>0.44000000000050932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1785.98</v>
      </c>
      <c r="D184" s="2">
        <f>'PR-RAS'!E188</f>
        <v>3919.76</v>
      </c>
      <c r="E184" s="2">
        <v>0</v>
      </c>
      <c r="F184" s="2">
        <v>0</v>
      </c>
      <c r="G184" s="3">
        <f t="shared" si="0"/>
        <v>1761.4665</v>
      </c>
      <c r="H184" s="3">
        <f t="shared" si="1"/>
        <v>0.25999999999976353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12805.19</v>
      </c>
      <c r="D190" s="2">
        <f>'PR-RAS'!E194</f>
        <v>11015.650000000001</v>
      </c>
      <c r="E190" s="2">
        <v>0</v>
      </c>
      <c r="F190" s="2">
        <v>0</v>
      </c>
      <c r="G190" s="3">
        <f t="shared" si="0"/>
        <v>6584.0966100000014</v>
      </c>
      <c r="H190" s="3">
        <f t="shared" si="1"/>
        <v>0.53999999999905413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856.18</v>
      </c>
      <c r="D192" s="2">
        <f>'PR-RAS'!E196</f>
        <v>199.64</v>
      </c>
      <c r="E192" s="2">
        <v>0</v>
      </c>
      <c r="F192" s="2">
        <v>0</v>
      </c>
      <c r="G192" s="3">
        <f t="shared" si="0"/>
        <v>239.79286000000002</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5043.01</v>
      </c>
      <c r="D193" s="2">
        <f>'PR-RAS'!E197</f>
        <v>4370.05</v>
      </c>
      <c r="E193" s="2">
        <v>0</v>
      </c>
      <c r="F193" s="2">
        <v>0</v>
      </c>
      <c r="G193" s="3">
        <f t="shared" si="0"/>
        <v>2646.3571200000001</v>
      </c>
      <c r="H193" s="3">
        <f t="shared" si="1"/>
        <v>6.0000000000400178E-2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387</v>
      </c>
      <c r="D194" s="2">
        <f>'PR-RAS'!E198</f>
        <v>295</v>
      </c>
      <c r="E194" s="2">
        <v>0</v>
      </c>
      <c r="F194" s="2">
        <v>0</v>
      </c>
      <c r="G194" s="3">
        <f t="shared" si="0"/>
        <v>188.56100000000001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4168.28</v>
      </c>
      <c r="D195" s="2">
        <f>'PR-RAS'!E199</f>
        <v>5496.93</v>
      </c>
      <c r="E195" s="2">
        <v>0</v>
      </c>
      <c r="F195" s="2">
        <v>0</v>
      </c>
      <c r="G195" s="3">
        <f t="shared" si="0"/>
        <v>2941.45516</v>
      </c>
      <c r="H195" s="3">
        <f t="shared" si="1"/>
        <v>0.3499999999994543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2350.7199999999998</v>
      </c>
      <c r="D197" s="2">
        <f>'PR-RAS'!E201</f>
        <v>654.03</v>
      </c>
      <c r="E197" s="2">
        <v>0</v>
      </c>
      <c r="F197" s="2">
        <v>0</v>
      </c>
      <c r="G197" s="3">
        <f t="shared" si="0"/>
        <v>717.12087999999994</v>
      </c>
      <c r="H197" s="3">
        <f t="shared" si="1"/>
        <v>0.3100000000001728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1499.69</v>
      </c>
      <c r="D198" s="2">
        <f>'PR-RAS'!E202</f>
        <v>1671.6100000000001</v>
      </c>
      <c r="E198" s="2">
        <v>0</v>
      </c>
      <c r="F198" s="2">
        <v>0</v>
      </c>
      <c r="G198" s="3">
        <f t="shared" si="0"/>
        <v>954.05327</v>
      </c>
      <c r="H198" s="3">
        <f t="shared" si="1"/>
        <v>0.6999999999998181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1499.69</v>
      </c>
      <c r="D212" s="2">
        <f>'PR-RAS'!E216</f>
        <v>1671.6100000000001</v>
      </c>
      <c r="E212" s="2">
        <v>0</v>
      </c>
      <c r="F212" s="2">
        <v>0</v>
      </c>
      <c r="G212" s="3">
        <f t="shared" si="0"/>
        <v>1021.8540099999999</v>
      </c>
      <c r="H212" s="3">
        <f t="shared" si="1"/>
        <v>0.6999999999998181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1420.69</v>
      </c>
      <c r="D213" s="2">
        <f>'PR-RAS'!E217</f>
        <v>1671.4</v>
      </c>
      <c r="E213" s="2">
        <v>0</v>
      </c>
      <c r="F213" s="2">
        <v>0</v>
      </c>
      <c r="G213" s="3">
        <f t="shared" si="0"/>
        <v>1009.85988</v>
      </c>
      <c r="H213" s="3">
        <f t="shared" si="1"/>
        <v>0.71000000000003638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0.21</v>
      </c>
      <c r="E215" s="2">
        <v>0</v>
      </c>
      <c r="F215" s="2">
        <v>0</v>
      </c>
      <c r="G215" s="3">
        <f t="shared" si="0"/>
        <v>8.9880000000000002E-2</v>
      </c>
      <c r="H215" s="3">
        <f t="shared" si="1"/>
        <v>0.21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79</v>
      </c>
      <c r="D216" s="2">
        <f>'PR-RAS'!E220</f>
        <v>0</v>
      </c>
      <c r="E216" s="2">
        <v>0</v>
      </c>
      <c r="F216" s="2">
        <v>0</v>
      </c>
      <c r="G216" s="3">
        <f t="shared" si="0"/>
        <v>16.984999999999999</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1620.99</v>
      </c>
      <c r="D269" s="2">
        <f>'PR-RAS'!E273</f>
        <v>1620</v>
      </c>
      <c r="E269" s="2">
        <v>0</v>
      </c>
      <c r="F269" s="2">
        <v>0</v>
      </c>
      <c r="G269" s="3">
        <f t="shared" si="0"/>
        <v>1302.74532</v>
      </c>
      <c r="H269" s="3">
        <f t="shared" si="1"/>
        <v>9.9999999999909051E-3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1620.99</v>
      </c>
      <c r="D270" s="2">
        <f>'PR-RAS'!E274</f>
        <v>1620</v>
      </c>
      <c r="E270" s="2">
        <v>0</v>
      </c>
      <c r="F270" s="2">
        <v>0</v>
      </c>
      <c r="G270" s="3">
        <f t="shared" si="0"/>
        <v>1307.6063100000001</v>
      </c>
      <c r="H270" s="3">
        <f t="shared" si="1"/>
        <v>9.9999999999909051E-3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1620.99</v>
      </c>
      <c r="D272" s="2">
        <f>'PR-RAS'!E276</f>
        <v>1620</v>
      </c>
      <c r="E272" s="2">
        <v>0</v>
      </c>
      <c r="F272" s="2">
        <v>0</v>
      </c>
      <c r="G272" s="3">
        <f t="shared" si="0"/>
        <v>1317.3282899999999</v>
      </c>
      <c r="H272" s="3">
        <f t="shared" si="1"/>
        <v>9.9999999999909051E-3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2976729.58</v>
      </c>
      <c r="D295" s="2">
        <f>'PR-RAS'!E299</f>
        <v>3579763.98</v>
      </c>
      <c r="E295" s="2">
        <v>0</v>
      </c>
      <c r="F295" s="2">
        <v>0</v>
      </c>
      <c r="G295" s="3">
        <f t="shared" si="12"/>
        <v>2980059.7167599997</v>
      </c>
      <c r="H295" s="3">
        <f t="shared" si="13"/>
        <v>0.43999999994412065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26931.280000000261</v>
      </c>
      <c r="D296" s="2">
        <f>'PR-RAS'!E300</f>
        <v>0</v>
      </c>
      <c r="E296" s="2">
        <v>0</v>
      </c>
      <c r="F296" s="2">
        <v>0</v>
      </c>
      <c r="G296" s="3">
        <f t="shared" si="12"/>
        <v>7944.7276000000766</v>
      </c>
      <c r="H296" s="3">
        <f t="shared" si="13"/>
        <v>0.28000000026077032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63433.63000000082</v>
      </c>
      <c r="E297" s="2">
        <v>0</v>
      </c>
      <c r="F297" s="2">
        <v>0</v>
      </c>
      <c r="G297" s="3">
        <f t="shared" si="12"/>
        <v>37552.708960000484</v>
      </c>
      <c r="H297" s="3">
        <f t="shared" si="13"/>
        <v>0.36999999918043613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9732.92</v>
      </c>
      <c r="D298" s="2">
        <f>'PR-RAS'!E302</f>
        <v>0</v>
      </c>
      <c r="E298" s="2">
        <v>0</v>
      </c>
      <c r="F298" s="2">
        <v>0</v>
      </c>
      <c r="G298" s="3">
        <f t="shared" si="12"/>
        <v>2890.67724</v>
      </c>
      <c r="H298" s="3">
        <f t="shared" si="13"/>
        <v>7.999999999992724E-2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2124.35</v>
      </c>
      <c r="E299" s="2">
        <v>0</v>
      </c>
      <c r="F299" s="2">
        <v>0</v>
      </c>
      <c r="G299" s="3">
        <f t="shared" si="12"/>
        <v>1266.1125999999999</v>
      </c>
      <c r="H299" s="3">
        <f t="shared" si="13"/>
        <v>0.34999999999990905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8685.74</v>
      </c>
      <c r="D300" s="2">
        <f>'PR-RAS'!E304</f>
        <v>183794.08</v>
      </c>
      <c r="E300" s="2">
        <v>0</v>
      </c>
      <c r="F300" s="2">
        <v>0</v>
      </c>
      <c r="G300" s="3">
        <f t="shared" si="12"/>
        <v>112505.89609999998</v>
      </c>
      <c r="H300" s="3">
        <f t="shared" si="13"/>
        <v>0.33999999998741259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797.3</v>
      </c>
      <c r="D303" s="2">
        <f>'PR-RAS'!E308</f>
        <v>858.23</v>
      </c>
      <c r="E303" s="2">
        <v>0</v>
      </c>
      <c r="F303" s="2">
        <v>0</v>
      </c>
      <c r="G303" s="3">
        <f t="shared" si="12"/>
        <v>759.15552000000002</v>
      </c>
      <c r="H303" s="3">
        <f t="shared" si="13"/>
        <v>0.52999999999997272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797.3</v>
      </c>
      <c r="D316" s="2">
        <f>'PR-RAS'!E321</f>
        <v>858.23</v>
      </c>
      <c r="E316" s="2">
        <v>0</v>
      </c>
      <c r="F316" s="2">
        <v>0</v>
      </c>
      <c r="G316" s="3">
        <f t="shared" si="12"/>
        <v>791.83440000000007</v>
      </c>
      <c r="H316" s="3">
        <f t="shared" si="13"/>
        <v>0.52999999999997272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781.38</v>
      </c>
      <c r="D317" s="2">
        <f>'PR-RAS'!E322</f>
        <v>806.49</v>
      </c>
      <c r="E317" s="2">
        <v>0</v>
      </c>
      <c r="F317" s="2">
        <v>0</v>
      </c>
      <c r="G317" s="3">
        <f t="shared" si="12"/>
        <v>756.61776000000009</v>
      </c>
      <c r="H317" s="3">
        <f t="shared" si="13"/>
        <v>0.87000000000000455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781.38</v>
      </c>
      <c r="D318" s="2">
        <f>'PR-RAS'!E323</f>
        <v>806.49</v>
      </c>
      <c r="E318" s="2">
        <v>0</v>
      </c>
      <c r="F318" s="2">
        <v>0</v>
      </c>
      <c r="G318" s="3">
        <f t="shared" si="12"/>
        <v>759.0121200000001</v>
      </c>
      <c r="H318" s="3">
        <f t="shared" si="13"/>
        <v>0.87000000000000455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15.92</v>
      </c>
      <c r="D336" s="2">
        <f>'PR-RAS'!E341</f>
        <v>51.74</v>
      </c>
      <c r="E336" s="2">
        <v>0</v>
      </c>
      <c r="F336" s="2">
        <v>0</v>
      </c>
      <c r="G336" s="3">
        <f t="shared" si="12"/>
        <v>39.999000000000002</v>
      </c>
      <c r="H336" s="3">
        <f t="shared" si="13"/>
        <v>0.33999999999999808</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15.92</v>
      </c>
      <c r="D337" s="2">
        <f>'PR-RAS'!E342</f>
        <v>51.74</v>
      </c>
      <c r="E337" s="2">
        <v>0</v>
      </c>
      <c r="F337" s="2">
        <v>0</v>
      </c>
      <c r="G337" s="3">
        <f t="shared" si="12"/>
        <v>40.118400000000001</v>
      </c>
      <c r="H337" s="3">
        <f t="shared" si="13"/>
        <v>0.33999999999999808</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41888.01</v>
      </c>
      <c r="D355" s="2">
        <f>'PR-RAS'!E360</f>
        <v>75948.600000000006</v>
      </c>
      <c r="E355" s="2">
        <v>0</v>
      </c>
      <c r="F355" s="2">
        <v>0</v>
      </c>
      <c r="G355" s="3">
        <f t="shared" si="12"/>
        <v>68599.964340000006</v>
      </c>
      <c r="H355" s="3">
        <f t="shared" si="13"/>
        <v>0.4099999999962165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6588.01</v>
      </c>
      <c r="D368" s="2">
        <f>'PR-RAS'!E373</f>
        <v>35327.35</v>
      </c>
      <c r="E368" s="2">
        <v>0</v>
      </c>
      <c r="F368" s="2">
        <v>0</v>
      </c>
      <c r="G368" s="3">
        <f t="shared" si="12"/>
        <v>28348.074569999997</v>
      </c>
      <c r="H368" s="3">
        <f t="shared" si="13"/>
        <v>0.35999999999876309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4526.37</v>
      </c>
      <c r="D374" s="2">
        <f>'PR-RAS'!E379</f>
        <v>33976.83</v>
      </c>
      <c r="E374" s="2">
        <v>0</v>
      </c>
      <c r="F374" s="2">
        <v>0</v>
      </c>
      <c r="G374" s="3">
        <f t="shared" si="12"/>
        <v>27035.051189999998</v>
      </c>
      <c r="H374" s="3">
        <f t="shared" si="13"/>
        <v>0.53999999999814463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4526.37</v>
      </c>
      <c r="D375" s="2">
        <f>'PR-RAS'!E380</f>
        <v>19573.45</v>
      </c>
      <c r="E375" s="2">
        <v>0</v>
      </c>
      <c r="F375" s="2">
        <v>0</v>
      </c>
      <c r="G375" s="3">
        <f t="shared" si="12"/>
        <v>16333.802980000002</v>
      </c>
      <c r="H375" s="3">
        <f t="shared" si="13"/>
        <v>0.82000000000061846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12896.05</v>
      </c>
      <c r="E377" s="2">
        <v>0</v>
      </c>
      <c r="F377" s="2">
        <v>0</v>
      </c>
      <c r="G377" s="3">
        <f t="shared" si="12"/>
        <v>9697.8295999999991</v>
      </c>
      <c r="H377" s="3">
        <f t="shared" si="13"/>
        <v>4.9999999999272404E-2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1507.33</v>
      </c>
      <c r="E380" s="2">
        <v>0</v>
      </c>
      <c r="F380" s="2">
        <v>0</v>
      </c>
      <c r="G380" s="3">
        <f t="shared" si="12"/>
        <v>1142.5561399999999</v>
      </c>
      <c r="H380" s="3">
        <f t="shared" si="13"/>
        <v>0.32999999999992724</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2061.64</v>
      </c>
      <c r="D388" s="2">
        <f>'PR-RAS'!E393</f>
        <v>1350.52</v>
      </c>
      <c r="E388" s="2">
        <v>0</v>
      </c>
      <c r="F388" s="2">
        <v>0</v>
      </c>
      <c r="G388" s="3">
        <f t="shared" si="12"/>
        <v>1843.1571600000002</v>
      </c>
      <c r="H388" s="3">
        <f t="shared" si="13"/>
        <v>0.84000000000014552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2061.64</v>
      </c>
      <c r="D389" s="2">
        <f>'PR-RAS'!E394</f>
        <v>1350.52</v>
      </c>
      <c r="E389" s="2">
        <v>0</v>
      </c>
      <c r="F389" s="2">
        <v>0</v>
      </c>
      <c r="G389" s="3">
        <f t="shared" si="12"/>
        <v>1847.9198400000002</v>
      </c>
      <c r="H389" s="3">
        <f t="shared" si="13"/>
        <v>0.84000000000014552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35300</v>
      </c>
      <c r="D407" s="2">
        <f>'PR-RAS'!E412</f>
        <v>40621.25</v>
      </c>
      <c r="E407" s="2">
        <v>0</v>
      </c>
      <c r="F407" s="2">
        <v>0</v>
      </c>
      <c r="G407" s="3">
        <f t="shared" si="12"/>
        <v>47316.255000000005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35300</v>
      </c>
      <c r="D408" s="2">
        <f>'PR-RAS'!E413</f>
        <v>40621.25</v>
      </c>
      <c r="E408" s="2">
        <v>0</v>
      </c>
      <c r="F408" s="2">
        <v>0</v>
      </c>
      <c r="G408" s="3">
        <f t="shared" si="12"/>
        <v>47432.797499999993</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41090.71</v>
      </c>
      <c r="D413" s="2">
        <f>'PR-RAS'!E418</f>
        <v>75090.37000000001</v>
      </c>
      <c r="E413" s="2">
        <v>0</v>
      </c>
      <c r="F413" s="2">
        <v>0</v>
      </c>
      <c r="G413" s="3">
        <f t="shared" si="12"/>
        <v>78803.837400000004</v>
      </c>
      <c r="H413" s="3">
        <f t="shared" si="13"/>
        <v>0.66000000001076842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6.02</v>
      </c>
      <c r="E416" s="2">
        <v>0</v>
      </c>
      <c r="F416" s="2">
        <v>0</v>
      </c>
      <c r="G416" s="3">
        <f t="shared" si="12"/>
        <v>4.996599999999999</v>
      </c>
      <c r="H416" s="3">
        <f t="shared" si="13"/>
        <v>1.9999999999999574E-2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3004458.16</v>
      </c>
      <c r="D417" s="2">
        <f>'PR-RAS'!E422</f>
        <v>3517188.5799999991</v>
      </c>
      <c r="E417" s="2">
        <v>0</v>
      </c>
      <c r="F417" s="2">
        <v>0</v>
      </c>
      <c r="G417" s="3">
        <f t="shared" si="12"/>
        <v>4176155.4931199993</v>
      </c>
      <c r="H417" s="3">
        <f t="shared" si="13"/>
        <v>0.58000000100582838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3018617.59</v>
      </c>
      <c r="D418" s="2">
        <f>'PR-RAS'!E423</f>
        <v>3655712.58</v>
      </c>
      <c r="E418" s="2">
        <v>0</v>
      </c>
      <c r="F418" s="2">
        <v>0</v>
      </c>
      <c r="G418" s="3">
        <f t="shared" si="12"/>
        <v>4307627.82675</v>
      </c>
      <c r="H418" s="3">
        <f t="shared" si="13"/>
        <v>0.83000000007450581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14159.429999999702</v>
      </c>
      <c r="D420" s="2">
        <f>'PR-RAS'!E425</f>
        <v>138524.00000000093</v>
      </c>
      <c r="E420" s="2">
        <v>0</v>
      </c>
      <c r="F420" s="2">
        <v>0</v>
      </c>
      <c r="G420" s="3">
        <f t="shared" si="12"/>
        <v>122015.91317000065</v>
      </c>
      <c r="H420" s="3">
        <f t="shared" si="13"/>
        <v>0.43000000063329935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9732.92</v>
      </c>
      <c r="D421" s="2">
        <f>'PR-RAS'!E426</f>
        <v>0</v>
      </c>
      <c r="E421" s="2">
        <v>0</v>
      </c>
      <c r="F421" s="2">
        <v>0</v>
      </c>
      <c r="G421" s="3">
        <f t="shared" si="12"/>
        <v>4087.8263999999999</v>
      </c>
      <c r="H421" s="3">
        <f t="shared" si="13"/>
        <v>7.999999999992724E-2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2124.35</v>
      </c>
      <c r="E422" s="2">
        <v>0</v>
      </c>
      <c r="F422" s="2">
        <v>0</v>
      </c>
      <c r="G422" s="3">
        <f t="shared" si="12"/>
        <v>1788.7026999999998</v>
      </c>
      <c r="H422" s="3">
        <f t="shared" si="13"/>
        <v>0.34999999999990905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8685.74</v>
      </c>
      <c r="D423" s="2">
        <f>'PR-RAS'!E428</f>
        <v>183800.09999999998</v>
      </c>
      <c r="E423" s="2">
        <v>0</v>
      </c>
      <c r="F423" s="2">
        <v>0</v>
      </c>
      <c r="G423" s="3">
        <f t="shared" si="12"/>
        <v>158792.66667999997</v>
      </c>
      <c r="H423" s="3">
        <f t="shared" si="13"/>
        <v>0.35999999997693521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3004458.16</v>
      </c>
      <c r="D637" s="2">
        <f>'PR-RAS'!E643</f>
        <v>3517188.5799999991</v>
      </c>
      <c r="E637" s="2">
        <v>0</v>
      </c>
      <c r="F637" s="2">
        <v>0</v>
      </c>
      <c r="G637" s="3">
        <f t="shared" si="14"/>
        <v>6384699.2635199986</v>
      </c>
      <c r="H637" s="3">
        <f t="shared" si="15"/>
        <v>0.58000000100582838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3018617.59</v>
      </c>
      <c r="D638" s="2">
        <f>'PR-RAS'!E644</f>
        <v>3655712.58</v>
      </c>
      <c r="E638" s="2">
        <v>0</v>
      </c>
      <c r="F638" s="2">
        <v>0</v>
      </c>
      <c r="G638" s="3">
        <f t="shared" si="14"/>
        <v>6580237.2317500003</v>
      </c>
      <c r="H638" s="3">
        <f t="shared" si="15"/>
        <v>0.83000000007450581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14159.429999999702</v>
      </c>
      <c r="D640" s="2">
        <f>'PR-RAS'!E646</f>
        <v>138524.00000000093</v>
      </c>
      <c r="E640" s="2">
        <v>0</v>
      </c>
      <c r="F640" s="2">
        <v>0</v>
      </c>
      <c r="G640" s="3">
        <f t="shared" si="14"/>
        <v>186081.54777000099</v>
      </c>
      <c r="H640" s="3">
        <f t="shared" si="15"/>
        <v>0.43000000063329935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9732.92</v>
      </c>
      <c r="D641" s="2">
        <f>'PR-RAS'!E647</f>
        <v>0</v>
      </c>
      <c r="E641" s="2">
        <v>0</v>
      </c>
      <c r="F641" s="2">
        <v>0</v>
      </c>
      <c r="G641" s="3">
        <f t="shared" si="14"/>
        <v>6229.0688</v>
      </c>
      <c r="H641" s="3">
        <f t="shared" si="15"/>
        <v>7.999999999992724E-2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2124.35</v>
      </c>
      <c r="E642" s="2">
        <v>0</v>
      </c>
      <c r="F642" s="2">
        <v>0</v>
      </c>
      <c r="G642" s="3">
        <f t="shared" si="14"/>
        <v>2723.4166999999998</v>
      </c>
      <c r="H642" s="3">
        <f t="shared" si="15"/>
        <v>0.34999999999990905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4426.5099999997019</v>
      </c>
      <c r="D644" s="2">
        <f>'PR-RAS'!E650</f>
        <v>140648.35000000094</v>
      </c>
      <c r="E644" s="2">
        <v>0</v>
      </c>
      <c r="F644" s="2">
        <v>0</v>
      </c>
      <c r="G644" s="3">
        <f t="shared" si="14"/>
        <v>183720.02403000102</v>
      </c>
      <c r="H644" s="3">
        <f t="shared" si="15"/>
        <v>0.84000000123523932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151840.57999999999</v>
      </c>
      <c r="D645" s="2">
        <f>'PR-RAS'!E651</f>
        <v>0</v>
      </c>
      <c r="E645" s="2">
        <v>0</v>
      </c>
      <c r="F645" s="2">
        <v>0</v>
      </c>
      <c r="G645" s="3">
        <f t="shared" si="14"/>
        <v>97785.33352</v>
      </c>
      <c r="H645" s="3">
        <f t="shared" si="15"/>
        <v>0.42000000001280569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14328.64</v>
      </c>
      <c r="D646" s="2">
        <f>'PR-RAS'!E653</f>
        <v>2288.12</v>
      </c>
      <c r="E646" s="2">
        <v>0</v>
      </c>
      <c r="F646" s="2">
        <v>0</v>
      </c>
      <c r="G646" s="3">
        <f t="shared" si="14"/>
        <v>12193.647599999998</v>
      </c>
      <c r="H646" s="3">
        <f t="shared" si="15"/>
        <v>0.48000000000047294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1046270.72</v>
      </c>
      <c r="D647" s="2">
        <f>'PR-RAS'!E654</f>
        <v>1372329.11</v>
      </c>
      <c r="E647" s="2">
        <v>0</v>
      </c>
      <c r="F647" s="2">
        <v>0</v>
      </c>
      <c r="G647" s="3">
        <f t="shared" si="14"/>
        <v>2448940.0952400002</v>
      </c>
      <c r="H647" s="3">
        <f t="shared" si="15"/>
        <v>0.39000000013038516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1058311.24</v>
      </c>
      <c r="D648" s="2">
        <f>'PR-RAS'!E655</f>
        <v>1334052.3500000001</v>
      </c>
      <c r="E648" s="2">
        <v>0</v>
      </c>
      <c r="F648" s="2">
        <v>0</v>
      </c>
      <c r="G648" s="3">
        <f t="shared" si="14"/>
        <v>2410991.1131800003</v>
      </c>
      <c r="H648" s="3">
        <f t="shared" si="15"/>
        <v>0.59000000008381903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2288.1199999998789</v>
      </c>
      <c r="D649" s="2">
        <f>'PR-RAS'!E656</f>
        <v>40564.880000000121</v>
      </c>
      <c r="E649" s="2">
        <v>0</v>
      </c>
      <c r="F649" s="2">
        <v>0</v>
      </c>
      <c r="G649" s="3">
        <f t="shared" si="14"/>
        <v>54054.786240000081</v>
      </c>
      <c r="H649" s="3">
        <f t="shared" si="15"/>
        <v>0.23999999975785613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66</v>
      </c>
      <c r="D651" s="2">
        <f>'PR-RAS'!E658</f>
        <v>71</v>
      </c>
      <c r="E651" s="2">
        <v>0</v>
      </c>
      <c r="F651" s="2">
        <v>0</v>
      </c>
      <c r="G651" s="3">
        <f t="shared" si="14"/>
        <v>135.20000000000002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57</v>
      </c>
      <c r="D653" s="2">
        <f>'PR-RAS'!E660</f>
        <v>59</v>
      </c>
      <c r="E653" s="2">
        <v>0</v>
      </c>
      <c r="F653" s="2">
        <v>0</v>
      </c>
      <c r="G653" s="3">
        <f t="shared" si="14"/>
        <v>114.10000000000001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1784924.11</v>
      </c>
      <c r="D676" s="2">
        <f>'PR-RAS'!E683</f>
        <v>1973102.38</v>
      </c>
      <c r="E676" s="2">
        <v>0</v>
      </c>
      <c r="F676" s="2">
        <v>0</v>
      </c>
      <c r="G676" s="3">
        <f t="shared" si="14"/>
        <v>3868511.9872500002</v>
      </c>
      <c r="H676" s="3">
        <f t="shared" si="15"/>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624</v>
      </c>
      <c r="E677" s="2">
        <v>0</v>
      </c>
      <c r="F677" s="2">
        <v>0</v>
      </c>
      <c r="G677" s="3">
        <f t="shared" si="14"/>
        <v>843.64800000000002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763.38</v>
      </c>
      <c r="E678" s="2">
        <v>0</v>
      </c>
      <c r="F678" s="2">
        <v>0</v>
      </c>
      <c r="G678" s="3">
        <f t="shared" si="14"/>
        <v>1033.61652</v>
      </c>
      <c r="H678" s="3">
        <f t="shared" si="15"/>
        <v>0.37999999999999545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1925.88</v>
      </c>
      <c r="D679" s="2">
        <f>'PR-RAS'!E686</f>
        <v>0</v>
      </c>
      <c r="E679" s="2">
        <v>0</v>
      </c>
      <c r="F679" s="2">
        <v>0</v>
      </c>
      <c r="G679" s="3">
        <f t="shared" si="14"/>
        <v>1305.7466400000001</v>
      </c>
      <c r="H679" s="3">
        <f t="shared" si="15"/>
        <v>0.11999999999989086</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12858.16</v>
      </c>
      <c r="D717" s="2">
        <f>'PR-RAS'!E724</f>
        <v>12313.42</v>
      </c>
      <c r="E717" s="2">
        <v>0</v>
      </c>
      <c r="F717" s="2">
        <v>0</v>
      </c>
      <c r="G717" s="3">
        <f t="shared" si="14"/>
        <v>26839.26</v>
      </c>
      <c r="H717" s="3">
        <f t="shared" si="15"/>
        <v>0.57999999999992724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1170.8499999999999</v>
      </c>
      <c r="D719" s="2">
        <f>'PR-RAS'!E726</f>
        <v>0</v>
      </c>
      <c r="E719" s="2">
        <v>0</v>
      </c>
      <c r="F719" s="2">
        <v>0</v>
      </c>
      <c r="G719" s="3">
        <f t="shared" si="14"/>
        <v>840.67029999999988</v>
      </c>
      <c r="H719" s="3">
        <f t="shared" si="15"/>
        <v>0.15000000000009095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6899.67</v>
      </c>
      <c r="D725" s="2">
        <f>'PR-RAS'!E732</f>
        <v>2949.08</v>
      </c>
      <c r="E725" s="2">
        <v>0</v>
      </c>
      <c r="F725" s="2">
        <v>0</v>
      </c>
      <c r="G725" s="3">
        <f t="shared" si="14"/>
        <v>9265.6289199999992</v>
      </c>
      <c r="H725" s="3">
        <f t="shared" si="15"/>
        <v>0.40999999999985448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3574.29</v>
      </c>
      <c r="D726" s="2">
        <f>'PR-RAS'!E733</f>
        <v>3090.08</v>
      </c>
      <c r="E726" s="2">
        <v>0</v>
      </c>
      <c r="F726" s="2">
        <v>0</v>
      </c>
      <c r="G726" s="3">
        <f t="shared" si="14"/>
        <v>7071.9762500000006</v>
      </c>
      <c r="H726" s="3">
        <f t="shared" si="15"/>
        <v>0.36999999999989086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24440</v>
      </c>
      <c r="D727" s="2">
        <f>'PR-RAS'!E734</f>
        <v>28000</v>
      </c>
      <c r="E727" s="2">
        <v>0</v>
      </c>
      <c r="F727" s="2">
        <v>0</v>
      </c>
      <c r="G727" s="3">
        <f t="shared" si="14"/>
        <v>58399.439999999995</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2707.59</v>
      </c>
      <c r="D729" s="2">
        <f>'PR-RAS'!E736</f>
        <v>2866.86</v>
      </c>
      <c r="E729" s="2">
        <v>0</v>
      </c>
      <c r="F729" s="2">
        <v>0</v>
      </c>
      <c r="G729" s="3">
        <f t="shared" si="14"/>
        <v>6145.2736800000011</v>
      </c>
      <c r="H729" s="3">
        <f t="shared" si="15"/>
        <v>0.54999999999972715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22937.73</v>
      </c>
      <c r="D731" s="2">
        <f>'PR-RAS'!E738</f>
        <v>30745.85</v>
      </c>
      <c r="E731" s="2">
        <v>0</v>
      </c>
      <c r="F731" s="2">
        <v>0</v>
      </c>
      <c r="G731" s="3">
        <f t="shared" si="14"/>
        <v>61633.483899999992</v>
      </c>
      <c r="H731" s="3">
        <f t="shared" si="15"/>
        <v>0.42000000000189175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626.98</v>
      </c>
      <c r="D732" s="2">
        <f>'PR-RAS'!E739</f>
        <v>3030.78</v>
      </c>
      <c r="E732" s="2">
        <v>0</v>
      </c>
      <c r="F732" s="2">
        <v>0</v>
      </c>
      <c r="G732" s="3">
        <f t="shared" si="14"/>
        <v>4889.3227400000005</v>
      </c>
      <c r="H732" s="3">
        <f t="shared" si="15"/>
        <v>0.23999999999978172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4992</v>
      </c>
      <c r="E737" s="2">
        <v>0</v>
      </c>
      <c r="F737" s="2">
        <v>0</v>
      </c>
      <c r="G737" s="3">
        <f t="shared" si="28"/>
        <v>7348.2240000000002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1523874.3000000003</v>
      </c>
      <c r="D1011" s="7">
        <f>BILANCA!E6</f>
        <v>1623379.1600000006</v>
      </c>
      <c r="E1011" s="7">
        <v>0</v>
      </c>
      <c r="F1011" s="7">
        <v>0</v>
      </c>
      <c r="G1011" s="8">
        <f t="shared" ref="G1011:G1306" si="38">B1011/1000*C1011+B1011/500*D1011</f>
        <v>4770.6326200000021</v>
      </c>
      <c r="H1011" s="8">
        <f t="shared" si="35"/>
        <v>0.46000000089406967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1360272.6900000002</v>
      </c>
      <c r="D1012" s="2">
        <f>BILANCA!E7</f>
        <v>1389848.9400000006</v>
      </c>
      <c r="E1012" s="2">
        <v>0</v>
      </c>
      <c r="F1012" s="2">
        <v>0</v>
      </c>
      <c r="G1012" s="3">
        <f t="shared" si="38"/>
        <v>8279.9411400000026</v>
      </c>
      <c r="H1012" s="3">
        <f t="shared" si="35"/>
        <v>0.36999999918043613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7918.6500000000005</v>
      </c>
      <c r="D1013" s="2">
        <f>BILANCA!E8</f>
        <v>7856.1500000000005</v>
      </c>
      <c r="E1013" s="2">
        <v>0</v>
      </c>
      <c r="F1013" s="2">
        <v>0</v>
      </c>
      <c r="G1013" s="3">
        <f t="shared" si="38"/>
        <v>70.89285000000001</v>
      </c>
      <c r="H1013" s="3">
        <f t="shared" si="35"/>
        <v>0.5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6848.84</v>
      </c>
      <c r="D1014" s="2">
        <f>BILANCA!E9</f>
        <v>6848.84</v>
      </c>
      <c r="E1014" s="2">
        <v>0</v>
      </c>
      <c r="F1014" s="2">
        <v>0</v>
      </c>
      <c r="G1014" s="3">
        <f t="shared" si="38"/>
        <v>82.186080000000004</v>
      </c>
      <c r="H1014" s="3">
        <f t="shared" si="35"/>
        <v>0.31999999999970896</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2234.52</v>
      </c>
      <c r="D1015" s="2">
        <f>BILANCA!E10</f>
        <v>2234.52</v>
      </c>
      <c r="E1015" s="2">
        <v>0</v>
      </c>
      <c r="F1015" s="2">
        <v>0</v>
      </c>
      <c r="G1015" s="3">
        <f t="shared" si="38"/>
        <v>33.517800000000001</v>
      </c>
      <c r="H1015" s="3">
        <f t="shared" si="35"/>
        <v>0.96000000000003638</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1164.71</v>
      </c>
      <c r="D1016" s="2">
        <f>BILANCA!E11</f>
        <v>1227.21</v>
      </c>
      <c r="E1016" s="2">
        <v>0</v>
      </c>
      <c r="F1016" s="2">
        <v>0</v>
      </c>
      <c r="G1016" s="3">
        <f t="shared" si="38"/>
        <v>21.714780000000001</v>
      </c>
      <c r="H1016" s="3">
        <f t="shared" si="35"/>
        <v>0.5</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1274206.2600000002</v>
      </c>
      <c r="D1017" s="2">
        <f>BILANCA!E12</f>
        <v>1303845.0100000007</v>
      </c>
      <c r="E1017" s="2">
        <v>0</v>
      </c>
      <c r="F1017" s="2">
        <v>0</v>
      </c>
      <c r="G1017" s="3">
        <f t="shared" si="38"/>
        <v>27173.273960000013</v>
      </c>
      <c r="H1017" s="3">
        <f t="shared" si="35"/>
        <v>0.27000000094994903</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1252649.5700000003</v>
      </c>
      <c r="D1018" s="2">
        <f>BILANCA!E13</f>
        <v>1270056.7300000004</v>
      </c>
      <c r="E1018" s="2">
        <v>0</v>
      </c>
      <c r="F1018" s="2">
        <v>0</v>
      </c>
      <c r="G1018" s="3">
        <f t="shared" si="38"/>
        <v>30342.104240000008</v>
      </c>
      <c r="H1018" s="3">
        <f t="shared" si="35"/>
        <v>0.69999999925494194</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657.43</v>
      </c>
      <c r="D1019" s="2">
        <f>BILANCA!E14</f>
        <v>657.43</v>
      </c>
      <c r="E1019" s="2">
        <v>0</v>
      </c>
      <c r="F1019" s="2">
        <v>0</v>
      </c>
      <c r="G1019" s="3">
        <f t="shared" si="38"/>
        <v>17.750609999999998</v>
      </c>
      <c r="H1019" s="3">
        <f t="shared" si="35"/>
        <v>0.85999999999989996</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2159243.9900000002</v>
      </c>
      <c r="D1020" s="2">
        <f>BILANCA!E15</f>
        <v>2199865.2400000002</v>
      </c>
      <c r="E1020" s="2">
        <v>0</v>
      </c>
      <c r="F1020" s="2">
        <v>0</v>
      </c>
      <c r="G1020" s="3">
        <f t="shared" si="38"/>
        <v>65589.74470000001</v>
      </c>
      <c r="H1020" s="3">
        <f t="shared" si="35"/>
        <v>0.25</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907251.85</v>
      </c>
      <c r="D1023" s="2">
        <f>BILANCA!E18</f>
        <v>930465.94</v>
      </c>
      <c r="E1023" s="2">
        <v>0</v>
      </c>
      <c r="F1023" s="2">
        <v>0</v>
      </c>
      <c r="G1023" s="3">
        <f t="shared" si="38"/>
        <v>35986.388489999998</v>
      </c>
      <c r="H1023" s="3">
        <f t="shared" si="35"/>
        <v>0.21000000007916242</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17224.899999999965</v>
      </c>
      <c r="D1024" s="2">
        <f>BILANCA!E19</f>
        <v>28642.20000000007</v>
      </c>
      <c r="E1024" s="2">
        <v>0</v>
      </c>
      <c r="F1024" s="2">
        <v>0</v>
      </c>
      <c r="G1024" s="3">
        <f t="shared" si="38"/>
        <v>1043.1302000000014</v>
      </c>
      <c r="H1024" s="3">
        <f t="shared" si="35"/>
        <v>0.30000000010477379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240465.31</v>
      </c>
      <c r="D1025" s="2">
        <f>BILANCA!E20</f>
        <v>253299.14</v>
      </c>
      <c r="E1025" s="2">
        <v>0</v>
      </c>
      <c r="F1025" s="2">
        <v>0</v>
      </c>
      <c r="G1025" s="3">
        <f t="shared" si="38"/>
        <v>11205.95385</v>
      </c>
      <c r="H1025" s="3">
        <f t="shared" si="35"/>
        <v>0.45000000001164153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11456.58</v>
      </c>
      <c r="D1027" s="2">
        <f>BILANCA!E22</f>
        <v>24352.63</v>
      </c>
      <c r="E1027" s="2">
        <v>0</v>
      </c>
      <c r="F1027" s="2">
        <v>0</v>
      </c>
      <c r="G1027" s="3">
        <f t="shared" si="38"/>
        <v>1022.7512800000002</v>
      </c>
      <c r="H1027" s="3">
        <f t="shared" si="35"/>
        <v>0.78999999999905413</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11683.9</v>
      </c>
      <c r="D1028" s="2">
        <f>BILANCA!E23</f>
        <v>11683.9</v>
      </c>
      <c r="E1028" s="2">
        <v>0</v>
      </c>
      <c r="F1028" s="2">
        <v>0</v>
      </c>
      <c r="G1028" s="3">
        <f t="shared" si="38"/>
        <v>630.93059999999991</v>
      </c>
      <c r="H1028" s="3">
        <f t="shared" si="35"/>
        <v>0.2000000000007276</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9315.6299999999992</v>
      </c>
      <c r="D1030" s="2">
        <f>BILANCA!E25</f>
        <v>10822.96</v>
      </c>
      <c r="E1030" s="2">
        <v>0</v>
      </c>
      <c r="F1030" s="2">
        <v>0</v>
      </c>
      <c r="G1030" s="3">
        <f t="shared" si="38"/>
        <v>619.23099999999999</v>
      </c>
      <c r="H1030" s="3">
        <f t="shared" si="35"/>
        <v>0.41000000000167347</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37214.36</v>
      </c>
      <c r="D1031" s="2">
        <f>BILANCA!E26</f>
        <v>37214.36</v>
      </c>
      <c r="E1031" s="2">
        <v>0</v>
      </c>
      <c r="F1031" s="2">
        <v>0</v>
      </c>
      <c r="G1031" s="3">
        <f t="shared" si="38"/>
        <v>2344.50468</v>
      </c>
      <c r="H1031" s="3">
        <f t="shared" si="35"/>
        <v>0.72000000000116415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292910.88</v>
      </c>
      <c r="D1033" s="2">
        <f>BILANCA!E28</f>
        <v>308730.78999999998</v>
      </c>
      <c r="E1033" s="2">
        <v>0</v>
      </c>
      <c r="F1033" s="2">
        <v>0</v>
      </c>
      <c r="G1033" s="3">
        <f t="shared" si="38"/>
        <v>20938.566579999999</v>
      </c>
      <c r="H1033" s="3">
        <f t="shared" si="35"/>
        <v>0.33000000001629815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4331.7900000000009</v>
      </c>
      <c r="D1040" s="2">
        <f>BILANCA!E35</f>
        <v>5146.0799999999945</v>
      </c>
      <c r="E1040" s="2">
        <v>0</v>
      </c>
      <c r="F1040" s="2">
        <v>0</v>
      </c>
      <c r="G1040" s="3">
        <f t="shared" si="38"/>
        <v>438.71849999999966</v>
      </c>
      <c r="H1040" s="3">
        <f t="shared" si="35"/>
        <v>0.28999999999359716</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45267.62</v>
      </c>
      <c r="D1041" s="2">
        <f>BILANCA!E36</f>
        <v>46939.17</v>
      </c>
      <c r="E1041" s="2">
        <v>0</v>
      </c>
      <c r="F1041" s="2">
        <v>0</v>
      </c>
      <c r="G1041" s="3">
        <f t="shared" si="38"/>
        <v>4313.5247600000002</v>
      </c>
      <c r="H1041" s="3">
        <f t="shared" si="35"/>
        <v>0.54999999999563443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12.88</v>
      </c>
      <c r="D1042" s="2">
        <f>BILANCA!E37</f>
        <v>12.88</v>
      </c>
      <c r="E1042" s="2">
        <v>0</v>
      </c>
      <c r="F1042" s="2">
        <v>0</v>
      </c>
      <c r="G1042" s="3">
        <f t="shared" si="38"/>
        <v>1.23648</v>
      </c>
      <c r="H1042" s="3">
        <f t="shared" si="35"/>
        <v>0.23999999999999844</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40948.71</v>
      </c>
      <c r="D1045" s="2">
        <f>BILANCA!E40</f>
        <v>41805.97</v>
      </c>
      <c r="E1045" s="2">
        <v>0</v>
      </c>
      <c r="F1045" s="2">
        <v>0</v>
      </c>
      <c r="G1045" s="3">
        <f t="shared" si="38"/>
        <v>4359.6227500000005</v>
      </c>
      <c r="H1045" s="3">
        <f t="shared" si="35"/>
        <v>0.31999999999970896</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14630.07</v>
      </c>
      <c r="D1059" s="2">
        <f>BILANCA!E54</f>
        <v>15704.07</v>
      </c>
      <c r="E1059" s="2">
        <v>0</v>
      </c>
      <c r="F1059" s="2">
        <v>0</v>
      </c>
      <c r="G1059" s="3">
        <f t="shared" si="38"/>
        <v>2255.8722899999998</v>
      </c>
      <c r="H1059" s="3">
        <f t="shared" si="35"/>
        <v>0.13999999999941792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14630.07</v>
      </c>
      <c r="D1060" s="2">
        <f>BILANCA!E55</f>
        <v>15704.07</v>
      </c>
      <c r="E1060" s="2">
        <v>0</v>
      </c>
      <c r="F1060" s="2">
        <v>0</v>
      </c>
      <c r="G1060" s="3">
        <f t="shared" si="38"/>
        <v>2301.9105</v>
      </c>
      <c r="H1060" s="3">
        <f t="shared" si="35"/>
        <v>0.13999999999941792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78147.78</v>
      </c>
      <c r="D1061" s="2">
        <f>BILANCA!E56</f>
        <v>78147.78</v>
      </c>
      <c r="E1061" s="2">
        <v>0</v>
      </c>
      <c r="F1061" s="2">
        <v>0</v>
      </c>
      <c r="G1061" s="3">
        <f t="shared" si="38"/>
        <v>11956.610339999999</v>
      </c>
      <c r="H1061" s="3">
        <f t="shared" si="35"/>
        <v>0.44000000000232831</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78147.78</v>
      </c>
      <c r="D1062" s="2">
        <f>BILANCA!E57</f>
        <v>78147.78</v>
      </c>
      <c r="E1062" s="2">
        <v>0</v>
      </c>
      <c r="F1062" s="2">
        <v>0</v>
      </c>
      <c r="G1062" s="3">
        <f t="shared" si="38"/>
        <v>12191.053679999999</v>
      </c>
      <c r="H1062" s="3">
        <f t="shared" si="35"/>
        <v>0.44000000000232831</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163601.60999999999</v>
      </c>
      <c r="D1074" s="2">
        <f>BILANCA!E69</f>
        <v>233530.22</v>
      </c>
      <c r="E1074" s="2">
        <v>0</v>
      </c>
      <c r="F1074" s="2">
        <v>0</v>
      </c>
      <c r="G1074" s="3">
        <f t="shared" si="38"/>
        <v>40362.371200000001</v>
      </c>
      <c r="H1074" s="3">
        <f t="shared" si="35"/>
        <v>0.61000000001513399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2288.12</v>
      </c>
      <c r="D1075" s="2">
        <f>BILANCA!E70</f>
        <v>40564.879999999997</v>
      </c>
      <c r="E1075" s="2">
        <v>0</v>
      </c>
      <c r="F1075" s="2">
        <v>0</v>
      </c>
      <c r="G1075" s="3">
        <f t="shared" si="38"/>
        <v>5422.1621999999998</v>
      </c>
      <c r="H1075" s="3">
        <f t="shared" si="35"/>
        <v>0.24000000000251021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2251.96</v>
      </c>
      <c r="D1076" s="2">
        <f>BILANCA!E71</f>
        <v>40564.879999999997</v>
      </c>
      <c r="E1076" s="2">
        <v>0</v>
      </c>
      <c r="F1076" s="2">
        <v>0</v>
      </c>
      <c r="G1076" s="3">
        <f t="shared" si="38"/>
        <v>5503.1935199999998</v>
      </c>
      <c r="H1076" s="3">
        <f t="shared" si="35"/>
        <v>0.16000000000258296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2251.96</v>
      </c>
      <c r="D1078" s="2">
        <f>BILANCA!E73</f>
        <v>40564.879999999997</v>
      </c>
      <c r="E1078" s="2">
        <v>0</v>
      </c>
      <c r="F1078" s="2">
        <v>0</v>
      </c>
      <c r="G1078" s="3">
        <f t="shared" si="38"/>
        <v>5669.9569600000004</v>
      </c>
      <c r="H1078" s="3">
        <f t="shared" si="35"/>
        <v>0.16000000000258296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36.159999999999997</v>
      </c>
      <c r="D1085" s="2">
        <f>BILANCA!E80</f>
        <v>0</v>
      </c>
      <c r="E1085" s="2">
        <v>0</v>
      </c>
      <c r="F1085" s="2">
        <v>0</v>
      </c>
      <c r="G1085" s="3">
        <f t="shared" si="38"/>
        <v>2.7119999999999997</v>
      </c>
      <c r="H1085" s="3">
        <f t="shared" si="35"/>
        <v>0.15999999999999659</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4654.3999999999996</v>
      </c>
      <c r="D1087" s="2">
        <f>BILANCA!E82</f>
        <v>9165.24</v>
      </c>
      <c r="E1087" s="2">
        <v>0</v>
      </c>
      <c r="F1087" s="2">
        <v>0</v>
      </c>
      <c r="G1087" s="3">
        <f t="shared" si="38"/>
        <v>1769.8357599999999</v>
      </c>
      <c r="H1087" s="3">
        <f t="shared" si="35"/>
        <v>0.63999999999941792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4654.3999999999996</v>
      </c>
      <c r="D1092" s="2">
        <f>BILANCA!E87</f>
        <v>9165.24</v>
      </c>
      <c r="E1092" s="2">
        <v>0</v>
      </c>
      <c r="F1092" s="2">
        <v>0</v>
      </c>
      <c r="G1092" s="3">
        <f t="shared" si="38"/>
        <v>1884.7601599999998</v>
      </c>
      <c r="H1092" s="3">
        <f t="shared" si="35"/>
        <v>0.63999999999941792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4818.5099999999993</v>
      </c>
      <c r="D1152" s="2">
        <f>BILANCA!E147</f>
        <v>183794.08000000002</v>
      </c>
      <c r="E1152" s="2">
        <v>0</v>
      </c>
      <c r="F1152" s="2">
        <v>0</v>
      </c>
      <c r="G1152" s="3">
        <f t="shared" si="38"/>
        <v>52881.747139999999</v>
      </c>
      <c r="H1152" s="3">
        <f t="shared" si="41"/>
        <v>0.57000000001698936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172600.73</v>
      </c>
      <c r="E1155" s="2">
        <v>0</v>
      </c>
      <c r="F1155" s="2">
        <v>0</v>
      </c>
      <c r="G1155" s="3">
        <f t="shared" si="38"/>
        <v>50054.2117</v>
      </c>
      <c r="H1155" s="3">
        <f t="shared" si="41"/>
        <v>0.26999999998952262</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172600.73</v>
      </c>
      <c r="E1161" s="2">
        <v>0</v>
      </c>
      <c r="F1161" s="2">
        <v>0</v>
      </c>
      <c r="G1161" s="3">
        <f t="shared" si="38"/>
        <v>52125.420460000001</v>
      </c>
      <c r="H1161" s="3">
        <f t="shared" si="41"/>
        <v>0.26999999998952262</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4601.2299999999996</v>
      </c>
      <c r="D1165" s="2">
        <f>BILANCA!E160</f>
        <v>5563.82</v>
      </c>
      <c r="E1165" s="2">
        <v>0</v>
      </c>
      <c r="F1165" s="2">
        <v>0</v>
      </c>
      <c r="G1165" s="3">
        <f t="shared" si="38"/>
        <v>2437.9748499999996</v>
      </c>
      <c r="H1165" s="3">
        <f t="shared" si="41"/>
        <v>0.40999999999985448</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217.28</v>
      </c>
      <c r="D1166" s="2">
        <f>BILANCA!E161</f>
        <v>5629.53</v>
      </c>
      <c r="E1166" s="2">
        <v>0</v>
      </c>
      <c r="F1166" s="2">
        <v>0</v>
      </c>
      <c r="G1166" s="3">
        <f t="shared" si="38"/>
        <v>1790.3090400000001</v>
      </c>
      <c r="H1166" s="3">
        <f t="shared" si="41"/>
        <v>0.7500000000002558</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6.02</v>
      </c>
      <c r="E1170" s="2">
        <v>0</v>
      </c>
      <c r="F1170" s="2">
        <v>0</v>
      </c>
      <c r="G1170" s="3">
        <f t="shared" si="38"/>
        <v>1.9263999999999999</v>
      </c>
      <c r="H1170" s="3">
        <f t="shared" si="41"/>
        <v>1.9999999999999574E-2</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6.02</v>
      </c>
      <c r="E1172" s="2">
        <v>0</v>
      </c>
      <c r="F1172" s="2">
        <v>0</v>
      </c>
      <c r="G1172" s="3">
        <f t="shared" si="38"/>
        <v>1.95048</v>
      </c>
      <c r="H1172" s="3">
        <f t="shared" si="41"/>
        <v>1.9999999999999574E-2</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151840.57999999999</v>
      </c>
      <c r="D1176" s="2">
        <f>BILANCA!E171</f>
        <v>0</v>
      </c>
      <c r="E1176" s="2">
        <v>0</v>
      </c>
      <c r="F1176" s="2">
        <v>0</v>
      </c>
      <c r="G1176" s="3">
        <f t="shared" si="38"/>
        <v>25205.53628</v>
      </c>
      <c r="H1176" s="3">
        <f t="shared" si="41"/>
        <v>0.42000000001280569</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151840.57999999999</v>
      </c>
      <c r="D1179" s="2">
        <f>BILANCA!E174</f>
        <v>0</v>
      </c>
      <c r="E1179" s="2">
        <v>0</v>
      </c>
      <c r="F1179" s="2">
        <v>0</v>
      </c>
      <c r="G1179" s="3">
        <f t="shared" si="38"/>
        <v>25661.05802</v>
      </c>
      <c r="H1179" s="3">
        <f t="shared" si="41"/>
        <v>0.42000000001280569</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1523874.3</v>
      </c>
      <c r="D1180" s="2">
        <f>BILANCA!E176</f>
        <v>1623379.16</v>
      </c>
      <c r="E1180" s="2">
        <v>0</v>
      </c>
      <c r="F1180" s="2">
        <v>0</v>
      </c>
      <c r="G1180" s="3">
        <f t="shared" si="38"/>
        <v>811007.54540000006</v>
      </c>
      <c r="H1180" s="3">
        <f t="shared" si="41"/>
        <v>0.4599999999627471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160907.44999999998</v>
      </c>
      <c r="D1181" s="2">
        <f>BILANCA!E177</f>
        <v>190378.47000000003</v>
      </c>
      <c r="E1181" s="2">
        <v>0</v>
      </c>
      <c r="F1181" s="2">
        <v>0</v>
      </c>
      <c r="G1181" s="3">
        <f t="shared" si="38"/>
        <v>92624.610690000016</v>
      </c>
      <c r="H1181" s="3">
        <f t="shared" si="41"/>
        <v>0.92000000001280569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160907.44999999998</v>
      </c>
      <c r="D1182" s="2">
        <f>BILANCA!E178</f>
        <v>184102.58000000002</v>
      </c>
      <c r="E1182" s="2">
        <v>0</v>
      </c>
      <c r="F1182" s="2">
        <v>0</v>
      </c>
      <c r="G1182" s="3">
        <f t="shared" si="38"/>
        <v>91007.368919999994</v>
      </c>
      <c r="H1182" s="3">
        <f t="shared" si="41"/>
        <v>0.86999999996623956</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151594.46</v>
      </c>
      <c r="D1183" s="2">
        <f>BILANCA!E179</f>
        <v>173649.92000000001</v>
      </c>
      <c r="E1183" s="2">
        <v>0</v>
      </c>
      <c r="F1183" s="2">
        <v>0</v>
      </c>
      <c r="G1183" s="3">
        <f t="shared" si="38"/>
        <v>86308.713900000002</v>
      </c>
      <c r="H1183" s="3">
        <f t="shared" si="41"/>
        <v>0.53999999997904524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4599.99</v>
      </c>
      <c r="D1184" s="2">
        <f>BILANCA!E180</f>
        <v>10378.799999999999</v>
      </c>
      <c r="E1184" s="2">
        <v>0</v>
      </c>
      <c r="F1184" s="2">
        <v>0</v>
      </c>
      <c r="G1184" s="3">
        <f t="shared" si="38"/>
        <v>4412.220659999999</v>
      </c>
      <c r="H1184" s="3">
        <f t="shared" si="41"/>
        <v>0.21000000000094587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32.97</v>
      </c>
      <c r="E1185" s="2">
        <v>0</v>
      </c>
      <c r="F1185" s="2">
        <v>0</v>
      </c>
      <c r="G1185" s="3">
        <f t="shared" si="38"/>
        <v>11.539499999999999</v>
      </c>
      <c r="H1185" s="3">
        <f t="shared" si="41"/>
        <v>3.0000000000001137E-2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32.97</v>
      </c>
      <c r="E1188" s="2">
        <v>0</v>
      </c>
      <c r="F1188" s="2">
        <v>0</v>
      </c>
      <c r="G1188" s="3">
        <f t="shared" si="38"/>
        <v>11.737319999999999</v>
      </c>
      <c r="H1188" s="3">
        <f t="shared" si="41"/>
        <v>3.0000000000001137E-2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4713</v>
      </c>
      <c r="D1200" s="2">
        <f>BILANCA!E196</f>
        <v>40.89</v>
      </c>
      <c r="E1200" s="2">
        <v>0</v>
      </c>
      <c r="F1200" s="2">
        <v>0</v>
      </c>
      <c r="G1200" s="3">
        <f t="shared" si="38"/>
        <v>911.00819999999999</v>
      </c>
      <c r="H1200" s="3">
        <f t="shared" si="41"/>
        <v>0.10999999999999943</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6275.89</v>
      </c>
      <c r="E1251" s="2">
        <v>0</v>
      </c>
      <c r="F1251" s="2">
        <v>0</v>
      </c>
      <c r="G1251" s="3">
        <f>B1251/1000*C1251+B1251/500*D1251</f>
        <v>3024.9789799999999</v>
      </c>
      <c r="H1251" s="3">
        <f>ABS(C1251-ROUND(C1251,0))+ABS(D1251-ROUND(D1251,0))</f>
        <v>0.10999999999967258</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1362966.85</v>
      </c>
      <c r="D1255" s="2">
        <f>BILANCA!E251</f>
        <v>1433000.69</v>
      </c>
      <c r="E1255" s="2">
        <v>0</v>
      </c>
      <c r="F1255" s="2">
        <v>0</v>
      </c>
      <c r="G1255" s="3">
        <f t="shared" si="38"/>
        <v>1036097.2163499999</v>
      </c>
      <c r="H1255" s="3">
        <f t="shared" si="41"/>
        <v>0.4599999999627471</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1358707.62</v>
      </c>
      <c r="D1256" s="2">
        <f>BILANCA!E252</f>
        <v>1389848.94</v>
      </c>
      <c r="E1256" s="2">
        <v>0</v>
      </c>
      <c r="F1256" s="2">
        <v>0</v>
      </c>
      <c r="G1256" s="3">
        <f t="shared" si="38"/>
        <v>1018047.753</v>
      </c>
      <c r="H1256" s="3">
        <f t="shared" si="41"/>
        <v>0.43999999994412065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1358707.62</v>
      </c>
      <c r="D1257" s="2">
        <f>BILANCA!E253</f>
        <v>1389848.94</v>
      </c>
      <c r="E1257" s="2">
        <v>0</v>
      </c>
      <c r="F1257" s="2">
        <v>0</v>
      </c>
      <c r="G1257" s="3">
        <f t="shared" si="38"/>
        <v>1022186.1585</v>
      </c>
      <c r="H1257" s="3">
        <f t="shared" si="41"/>
        <v>0.43999999994412065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-4426.51</v>
      </c>
      <c r="D1259" s="2">
        <f>BILANCA!E255</f>
        <v>-140648.35</v>
      </c>
      <c r="E1259" s="2">
        <v>0</v>
      </c>
      <c r="F1259" s="2">
        <v>0</v>
      </c>
      <c r="G1259" s="3">
        <f t="shared" si="38"/>
        <v>-71145.079289999994</v>
      </c>
      <c r="H1259" s="3">
        <f t="shared" si="41"/>
        <v>0.84000000000560249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4426.51</v>
      </c>
      <c r="D1264" s="2">
        <f>BILANCA!E260</f>
        <v>140648.35</v>
      </c>
      <c r="E1264" s="2">
        <v>0</v>
      </c>
      <c r="F1264" s="2">
        <v>0</v>
      </c>
      <c r="G1264" s="3">
        <f t="shared" si="38"/>
        <v>72573.695340000006</v>
      </c>
      <c r="H1264" s="3">
        <f t="shared" si="41"/>
        <v>0.84000000000560249</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4426.51</v>
      </c>
      <c r="D1265" s="2">
        <f>BILANCA!E261</f>
        <v>140648.35</v>
      </c>
      <c r="E1265" s="2">
        <v>0</v>
      </c>
      <c r="F1265" s="2">
        <v>0</v>
      </c>
      <c r="G1265" s="3">
        <f t="shared" si="38"/>
        <v>72859.418550000002</v>
      </c>
      <c r="H1265" s="3">
        <f t="shared" si="41"/>
        <v>0.84000000000560249</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8685.74</v>
      </c>
      <c r="D1278" s="2">
        <f>BILANCA!E274</f>
        <v>183794.08000000002</v>
      </c>
      <c r="E1278" s="2">
        <v>0</v>
      </c>
      <c r="F1278" s="2">
        <v>0</v>
      </c>
      <c r="G1278" s="3">
        <f t="shared" si="38"/>
        <v>100841.40520000001</v>
      </c>
      <c r="H1278" s="3">
        <f t="shared" si="41"/>
        <v>0.34000000001651642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172600.73</v>
      </c>
      <c r="E1281" s="2">
        <v>0</v>
      </c>
      <c r="F1281" s="2">
        <v>0</v>
      </c>
      <c r="G1281" s="3">
        <f t="shared" si="48"/>
        <v>93549.595660000006</v>
      </c>
      <c r="H1281" s="3">
        <f t="shared" si="49"/>
        <v>0.26999999998952262</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172600.73</v>
      </c>
      <c r="E1287" s="2">
        <v>0</v>
      </c>
      <c r="F1287" s="2">
        <v>0</v>
      </c>
      <c r="G1287" s="3">
        <f t="shared" si="48"/>
        <v>95620.804420000015</v>
      </c>
      <c r="H1287" s="3">
        <f t="shared" si="49"/>
        <v>0.26999999998952262</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7543.71</v>
      </c>
      <c r="D1291" s="2">
        <f>BILANCA!E287</f>
        <v>8506.2999999999993</v>
      </c>
      <c r="E1291" s="2">
        <v>0</v>
      </c>
      <c r="F1291" s="2">
        <v>0</v>
      </c>
      <c r="G1291" s="3">
        <f t="shared" si="48"/>
        <v>6900.3231100000003</v>
      </c>
      <c r="H1291" s="3">
        <f t="shared" si="49"/>
        <v>0.58999999999923602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1142.03</v>
      </c>
      <c r="D1292" s="2">
        <f>BILANCA!E288</f>
        <v>2687.05</v>
      </c>
      <c r="E1292" s="2">
        <v>0</v>
      </c>
      <c r="F1292" s="2">
        <v>0</v>
      </c>
      <c r="G1292" s="3">
        <f t="shared" si="48"/>
        <v>1837.5486599999999</v>
      </c>
      <c r="H1292" s="3">
        <f t="shared" si="49"/>
        <v>8.0000000000154614E-2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6.02</v>
      </c>
      <c r="E1295" s="2">
        <v>0</v>
      </c>
      <c r="F1295" s="2">
        <v>0</v>
      </c>
      <c r="G1295" s="3">
        <f t="shared" si="38"/>
        <v>3.4313999999999996</v>
      </c>
      <c r="H1295" s="3">
        <f t="shared" si="41"/>
        <v>1.9999999999999574E-2</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6.02</v>
      </c>
      <c r="E1297" s="2">
        <v>0</v>
      </c>
      <c r="F1297" s="2">
        <v>0</v>
      </c>
      <c r="G1297" s="3">
        <f t="shared" si="50"/>
        <v>3.4554799999999997</v>
      </c>
      <c r="H1297" s="3">
        <f t="shared" si="51"/>
        <v>1.9999999999999574E-2</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41454.019999999997</v>
      </c>
      <c r="D1301" s="2">
        <f>BILANCA!E297</f>
        <v>41454.019999999997</v>
      </c>
      <c r="E1301" s="2">
        <v>0</v>
      </c>
      <c r="F1301" s="2">
        <v>0</v>
      </c>
      <c r="G1301" s="3">
        <f t="shared" si="38"/>
        <v>36189.359459999992</v>
      </c>
      <c r="H1301" s="3">
        <f t="shared" si="41"/>
        <v>3.9999999993597157E-2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41454.019999999997</v>
      </c>
      <c r="D1302" s="2">
        <f>BILANCA!E298</f>
        <v>41454.019999999997</v>
      </c>
      <c r="E1302" s="2">
        <v>0</v>
      </c>
      <c r="F1302" s="2">
        <v>0</v>
      </c>
      <c r="G1302" s="3">
        <f t="shared" si="38"/>
        <v>36313.721519999999</v>
      </c>
      <c r="H1302" s="3">
        <f t="shared" si="41"/>
        <v>3.9999999993597157E-2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4818.51</v>
      </c>
      <c r="D1305" s="2">
        <f>BILANCA!E302</f>
        <v>11193.35</v>
      </c>
      <c r="E1305" s="2">
        <v>0</v>
      </c>
      <c r="F1305" s="2">
        <v>0</v>
      </c>
      <c r="G1305" s="3">
        <f t="shared" si="38"/>
        <v>8025.5369499999997</v>
      </c>
      <c r="H1305" s="3">
        <f t="shared" si="41"/>
        <v>0.84000000000014552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172600.73</v>
      </c>
      <c r="E1306" s="2">
        <v>0</v>
      </c>
      <c r="F1306" s="2">
        <v>0</v>
      </c>
      <c r="G1306" s="3">
        <f t="shared" si="38"/>
        <v>102179.63216000001</v>
      </c>
      <c r="H1306" s="3">
        <f t="shared" si="41"/>
        <v>0.26999999998952262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4818.51</v>
      </c>
      <c r="D1307" s="2">
        <f>BILANCA!E304</f>
        <v>183794.08</v>
      </c>
      <c r="E1307" s="2">
        <v>0</v>
      </c>
      <c r="F1307" s="2">
        <v>0</v>
      </c>
      <c r="G1307" s="3">
        <f>B1307/1000*C1307+B1307/500*D1307</f>
        <v>110604.78098999998</v>
      </c>
      <c r="H1307" s="3">
        <f>ABS(C1307-ROUND(C1307,0))+ABS(D1307-ROUND(D1307,0))</f>
        <v>0.56999999998697604</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6.02</v>
      </c>
      <c r="E1308" s="2">
        <v>0</v>
      </c>
      <c r="F1308" s="2">
        <v>0</v>
      </c>
      <c r="G1308" s="3">
        <f t="shared" ref="G1308:G1581" si="52">B1308/1000*C1308+B1308/500*D1308</f>
        <v>3.5879199999999996</v>
      </c>
      <c r="H1308" s="3">
        <f t="shared" si="41"/>
        <v>1.9999999999999574E-2</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6.02</v>
      </c>
      <c r="E1310" s="2">
        <v>0</v>
      </c>
      <c r="F1310" s="2">
        <v>0</v>
      </c>
      <c r="G1310" s="3">
        <f>B1310/1000*C1310+B1310/500*D1310</f>
        <v>3.6119999999999997</v>
      </c>
      <c r="H1310" s="3">
        <f>ABS(C1310-ROUND(C1310,0))+ABS(D1310-ROUND(D1310,0))</f>
        <v>1.9999999999999574E-2</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4654.3999999999996</v>
      </c>
      <c r="D1311" s="2">
        <f>BILANCA!E308</f>
        <v>9165.24</v>
      </c>
      <c r="E1311" s="2">
        <v>0</v>
      </c>
      <c r="F1311" s="2">
        <v>0</v>
      </c>
      <c r="G1311" s="3">
        <f t="shared" si="52"/>
        <v>6918.4488799999999</v>
      </c>
      <c r="H1311" s="3">
        <f t="shared" si="41"/>
        <v>0.63999999999941792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5162.6099999999997</v>
      </c>
      <c r="D1339" s="2">
        <f>BILANCA!E336</f>
        <v>4635.1400000000003</v>
      </c>
      <c r="E1339" s="2">
        <v>0</v>
      </c>
      <c r="F1339" s="2">
        <v>0</v>
      </c>
      <c r="G1339" s="3">
        <f t="shared" si="52"/>
        <v>4748.4208099999996</v>
      </c>
      <c r="H1339" s="3">
        <f t="shared" si="41"/>
        <v>0.53000000000065484</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155744.84</v>
      </c>
      <c r="D1340" s="2">
        <f>BILANCA!E337</f>
        <v>179467.44</v>
      </c>
      <c r="E1340" s="2">
        <v>0</v>
      </c>
      <c r="F1340" s="2">
        <v>0</v>
      </c>
      <c r="G1340" s="3">
        <f t="shared" si="52"/>
        <v>169844.3076</v>
      </c>
      <c r="H1340" s="3">
        <f t="shared" si="41"/>
        <v>0.60000000000582077</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138.63</v>
      </c>
      <c r="D1347" s="2">
        <f>BILANCA!E344</f>
        <v>40.89</v>
      </c>
      <c r="E1347" s="2">
        <v>0</v>
      </c>
      <c r="F1347" s="2">
        <v>0</v>
      </c>
      <c r="G1347" s="3">
        <f t="shared" si="52"/>
        <v>74.278170000000003</v>
      </c>
      <c r="H1347" s="3">
        <f t="shared" si="41"/>
        <v>0.48000000000000398</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6275.89</v>
      </c>
      <c r="E1383" s="2">
        <v>0</v>
      </c>
      <c r="F1383" s="2">
        <v>0</v>
      </c>
      <c r="G1383" s="3">
        <f t="shared" si="59"/>
        <v>4681.81394</v>
      </c>
      <c r="H1383" s="3">
        <f t="shared" si="60"/>
        <v>0.10999999999967258</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3867.23</v>
      </c>
      <c r="E1384" s="2">
        <v>0</v>
      </c>
      <c r="F1384" s="2">
        <v>0</v>
      </c>
      <c r="G1384" s="3">
        <f t="shared" si="59"/>
        <v>2892.68804</v>
      </c>
      <c r="H1384" s="3">
        <f t="shared" si="60"/>
        <v>0.23000000000001819</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1565.07</v>
      </c>
      <c r="E1388" s="2">
        <v>0</v>
      </c>
      <c r="F1388" s="2">
        <v>0</v>
      </c>
      <c r="G1388" s="3">
        <f t="shared" si="59"/>
        <v>1183.19292</v>
      </c>
      <c r="H1388" s="3">
        <f t="shared" si="60"/>
        <v>6.9999999999936335E-2</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41454.019999999997</v>
      </c>
      <c r="D1390" s="2">
        <f>BILANCA!E387</f>
        <v>41454.019999999997</v>
      </c>
      <c r="E1390" s="2">
        <v>0</v>
      </c>
      <c r="F1390" s="2">
        <v>0</v>
      </c>
      <c r="G1390" s="3">
        <f t="shared" ref="G1390:G1399" si="61">B1390/1000*C1390+B1390/500*D1390</f>
        <v>47257.582799999996</v>
      </c>
      <c r="H1390" s="3">
        <f t="shared" ref="H1390:H1399" si="62">ABS(C1390-ROUND(C1390,0))+ABS(D1390-ROUND(D1390,0))</f>
        <v>3.9999999993597157E-2</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3018617.59</v>
      </c>
      <c r="D1510" s="2">
        <f>'RAS-funkcijski'!E114</f>
        <v>3655712.58</v>
      </c>
      <c r="E1510" s="2">
        <v>0</v>
      </c>
      <c r="F1510" s="2">
        <v>0</v>
      </c>
      <c r="G1510" s="3">
        <f t="shared" si="52"/>
        <v>1136304.7025000001</v>
      </c>
      <c r="H1510" s="3">
        <f t="shared" si="63"/>
        <v>0.83000000007450581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1981553.2</v>
      </c>
      <c r="D1514" s="2">
        <f>'RAS-funkcijski'!E118</f>
        <v>2369830.37</v>
      </c>
      <c r="E1514" s="2">
        <v>0</v>
      </c>
      <c r="F1514" s="2">
        <v>0</v>
      </c>
      <c r="G1514" s="3">
        <f t="shared" si="52"/>
        <v>766218.38916000002</v>
      </c>
      <c r="H1514" s="3">
        <f t="shared" si="63"/>
        <v>0.57000000006519258</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1981553.2</v>
      </c>
      <c r="D1516" s="2">
        <f>'RAS-funkcijski'!E120</f>
        <v>2369830.37</v>
      </c>
      <c r="E1516" s="2">
        <v>0</v>
      </c>
      <c r="F1516" s="2">
        <v>0</v>
      </c>
      <c r="G1516" s="3">
        <f t="shared" si="52"/>
        <v>779660.81703999999</v>
      </c>
      <c r="H1516" s="3">
        <f t="shared" si="63"/>
        <v>0.57000000006519258</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1037064.39</v>
      </c>
      <c r="D1522" s="2">
        <f>'RAS-funkcijski'!E126</f>
        <v>1285882.21</v>
      </c>
      <c r="E1522" s="2">
        <v>0</v>
      </c>
      <c r="F1522" s="2">
        <v>0</v>
      </c>
      <c r="G1522" s="3">
        <f t="shared" si="52"/>
        <v>440277.11482000002</v>
      </c>
      <c r="H1522" s="3">
        <f t="shared" si="63"/>
        <v>0.59999999997671694</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3018617.59</v>
      </c>
      <c r="D1537" s="14">
        <f>'RAS-funkcijski'!E141</f>
        <v>3655712.58</v>
      </c>
      <c r="E1537" s="14">
        <v>0</v>
      </c>
      <c r="F1537" s="14">
        <v>0</v>
      </c>
      <c r="G1537" s="15">
        <f t="shared" si="52"/>
        <v>1415215.85675</v>
      </c>
      <c r="H1537" s="15">
        <f t="shared" si="63"/>
        <v>0.83000000007450581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48036.22</v>
      </c>
      <c r="E1538" s="7">
        <v>0</v>
      </c>
      <c r="F1538" s="7">
        <v>0</v>
      </c>
      <c r="G1538" s="8">
        <f t="shared" si="52"/>
        <v>96.07244</v>
      </c>
      <c r="H1538" s="8">
        <f t="shared" si="63"/>
        <v>0.22000000000116415</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48036.22</v>
      </c>
      <c r="E1539" s="2">
        <v>0</v>
      </c>
      <c r="F1539" s="2">
        <v>0</v>
      </c>
      <c r="G1539" s="3">
        <f t="shared" si="52"/>
        <v>192.14488</v>
      </c>
      <c r="H1539" s="3">
        <f t="shared" si="63"/>
        <v>0.22000000000116415</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48036.22</v>
      </c>
      <c r="E1540" s="2">
        <v>0</v>
      </c>
      <c r="F1540" s="2">
        <v>0</v>
      </c>
      <c r="G1540" s="3">
        <f t="shared" si="52"/>
        <v>288.21732000000003</v>
      </c>
      <c r="H1540" s="3">
        <f t="shared" si="63"/>
        <v>0.22000000000116415</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48036.22</v>
      </c>
      <c r="E1542" s="2">
        <v>0</v>
      </c>
      <c r="F1542" s="2">
        <v>0</v>
      </c>
      <c r="G1542" s="3">
        <f t="shared" si="52"/>
        <v>480.36220000000003</v>
      </c>
      <c r="H1542" s="3">
        <f t="shared" si="63"/>
        <v>0.22000000000116415</v>
      </c>
      <c r="I1542" s="11">
        <f t="shared" si="64"/>
        <v>105.67968400055922</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160907.45000000001</v>
      </c>
      <c r="D1582" s="7"/>
      <c r="E1582" s="7">
        <v>0</v>
      </c>
      <c r="F1582" s="7">
        <v>0</v>
      </c>
      <c r="G1582" s="8">
        <f t="shared" ref="G1582:G1686" si="70">B1582/1000*C1582</f>
        <v>160.90745000000001</v>
      </c>
      <c r="H1582" s="8">
        <f t="shared" ref="H1582:H1686" si="71">ABS(C1582-ROUND(C1582,0))</f>
        <v>0.45000000001164153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3539226.26</v>
      </c>
      <c r="D1583" s="2">
        <v>0</v>
      </c>
      <c r="E1583" s="2">
        <v>0</v>
      </c>
      <c r="F1583" s="2">
        <v>0</v>
      </c>
      <c r="G1583" s="3">
        <f t="shared" si="70"/>
        <v>7078.4525199999998</v>
      </c>
      <c r="H1583" s="3">
        <f t="shared" si="71"/>
        <v>0.25999999977648258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3140.61</v>
      </c>
      <c r="D1584" s="2">
        <v>0</v>
      </c>
      <c r="E1584" s="2">
        <v>0</v>
      </c>
      <c r="F1584" s="2">
        <v>0</v>
      </c>
      <c r="G1584" s="3">
        <f t="shared" si="70"/>
        <v>9.4218299999999999</v>
      </c>
      <c r="H1584" s="3">
        <f t="shared" si="71"/>
        <v>0.38999999999987267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3443981.84</v>
      </c>
      <c r="D1585" s="2">
        <v>0</v>
      </c>
      <c r="E1585" s="2">
        <v>0</v>
      </c>
      <c r="F1585" s="2">
        <v>0</v>
      </c>
      <c r="G1585" s="3">
        <f t="shared" si="70"/>
        <v>13775.92736</v>
      </c>
      <c r="H1585" s="3">
        <f t="shared" si="71"/>
        <v>0.16000000014901161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3165129.32</v>
      </c>
      <c r="D1586" s="2">
        <v>0</v>
      </c>
      <c r="E1586" s="2">
        <v>0</v>
      </c>
      <c r="F1586" s="2">
        <v>0</v>
      </c>
      <c r="G1586" s="3">
        <f t="shared" si="70"/>
        <v>15825.6466</v>
      </c>
      <c r="H1586" s="3">
        <f t="shared" si="71"/>
        <v>0.31999999983236194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274462.06</v>
      </c>
      <c r="D1587" s="2">
        <v>0</v>
      </c>
      <c r="E1587" s="2">
        <v>0</v>
      </c>
      <c r="F1587" s="2">
        <v>0</v>
      </c>
      <c r="G1587" s="3">
        <f t="shared" si="70"/>
        <v>1646.7723599999999</v>
      </c>
      <c r="H1587" s="3">
        <f t="shared" si="71"/>
        <v>5.9999999997671694E-2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1671.61</v>
      </c>
      <c r="D1588" s="2">
        <v>0</v>
      </c>
      <c r="E1588" s="2">
        <v>0</v>
      </c>
      <c r="F1588" s="2">
        <v>0</v>
      </c>
      <c r="G1588" s="3">
        <f t="shared" si="70"/>
        <v>11.701269999999999</v>
      </c>
      <c r="H1588" s="3">
        <f t="shared" si="71"/>
        <v>0.39000000000010004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1620</v>
      </c>
      <c r="D1592" s="2">
        <v>0</v>
      </c>
      <c r="E1592" s="2">
        <v>0</v>
      </c>
      <c r="F1592" s="2">
        <v>0</v>
      </c>
      <c r="G1592" s="3">
        <f t="shared" si="70"/>
        <v>17.82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1098.8499999999999</v>
      </c>
      <c r="D1593" s="2">
        <v>0</v>
      </c>
      <c r="E1593" s="2">
        <v>0</v>
      </c>
      <c r="F1593" s="2">
        <v>0</v>
      </c>
      <c r="G1593" s="3">
        <f t="shared" si="70"/>
        <v>13.186199999999999</v>
      </c>
      <c r="H1593" s="3">
        <f t="shared" si="71"/>
        <v>0.15000000000009095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76269.63</v>
      </c>
      <c r="D1594" s="2">
        <v>0</v>
      </c>
      <c r="E1594" s="2">
        <v>0</v>
      </c>
      <c r="F1594" s="2">
        <v>0</v>
      </c>
      <c r="G1594" s="3">
        <f t="shared" si="70"/>
        <v>991.50518999999997</v>
      </c>
      <c r="H1594" s="3">
        <f t="shared" si="71"/>
        <v>0.36999999999534339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15834.18</v>
      </c>
      <c r="D1601" s="2">
        <v>0</v>
      </c>
      <c r="E1601" s="2">
        <v>0</v>
      </c>
      <c r="F1601" s="2">
        <v>0</v>
      </c>
      <c r="G1601" s="3">
        <f>B1601/1000*C1601</f>
        <v>316.68360000000001</v>
      </c>
      <c r="H1601" s="3">
        <f>ABS(C1601-ROUND(C1601,0))</f>
        <v>0.18000000000029104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3509755.2399999998</v>
      </c>
      <c r="D1602" s="2">
        <v>0</v>
      </c>
      <c r="E1602" s="2">
        <v>0</v>
      </c>
      <c r="F1602" s="2">
        <v>0</v>
      </c>
      <c r="G1602" s="3">
        <f t="shared" si="70"/>
        <v>73704.86004</v>
      </c>
      <c r="H1602" s="3">
        <f t="shared" si="71"/>
        <v>0.23999999975785613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3140.61</v>
      </c>
      <c r="D1603" s="2">
        <v>0</v>
      </c>
      <c r="E1603" s="2">
        <v>0</v>
      </c>
      <c r="F1603" s="2">
        <v>0</v>
      </c>
      <c r="G1603" s="3">
        <f t="shared" si="70"/>
        <v>69.093419999999995</v>
      </c>
      <c r="H1603" s="3">
        <f t="shared" si="71"/>
        <v>0.38999999999987267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3415679.34</v>
      </c>
      <c r="D1604" s="2">
        <v>0</v>
      </c>
      <c r="E1604" s="2">
        <v>0</v>
      </c>
      <c r="F1604" s="2">
        <v>0</v>
      </c>
      <c r="G1604" s="3">
        <f t="shared" si="70"/>
        <v>78560.624819999997</v>
      </c>
      <c r="H1604" s="3">
        <f t="shared" si="71"/>
        <v>0.33999999985098839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3143073.86</v>
      </c>
      <c r="D1605" s="2">
        <v>0</v>
      </c>
      <c r="E1605" s="2">
        <v>0</v>
      </c>
      <c r="F1605" s="2">
        <v>0</v>
      </c>
      <c r="G1605" s="3">
        <f t="shared" si="70"/>
        <v>75433.772639999996</v>
      </c>
      <c r="H1605" s="3">
        <f t="shared" si="71"/>
        <v>0.14000000013038516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268683.25</v>
      </c>
      <c r="D1606" s="2">
        <v>0</v>
      </c>
      <c r="E1606" s="2">
        <v>0</v>
      </c>
      <c r="F1606" s="2">
        <v>0</v>
      </c>
      <c r="G1606" s="3">
        <f t="shared" si="70"/>
        <v>6717.0812500000002</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1638.64</v>
      </c>
      <c r="D1607" s="2">
        <v>0</v>
      </c>
      <c r="E1607" s="2">
        <v>0</v>
      </c>
      <c r="F1607" s="2">
        <v>0</v>
      </c>
      <c r="G1607" s="3">
        <f t="shared" si="70"/>
        <v>42.604640000000003</v>
      </c>
      <c r="H1607" s="3">
        <f t="shared" si="71"/>
        <v>0.35999999999989996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1620</v>
      </c>
      <c r="D1611" s="2">
        <v>0</v>
      </c>
      <c r="E1611" s="2">
        <v>0</v>
      </c>
      <c r="F1611" s="2">
        <v>0</v>
      </c>
      <c r="G1611" s="3">
        <f t="shared" si="70"/>
        <v>48.6</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663.59</v>
      </c>
      <c r="D1612" s="2">
        <v>0</v>
      </c>
      <c r="E1612" s="2">
        <v>0</v>
      </c>
      <c r="F1612" s="2">
        <v>0</v>
      </c>
      <c r="G1612" s="3">
        <f t="shared" si="70"/>
        <v>20.571290000000001</v>
      </c>
      <c r="H1612" s="3">
        <f t="shared" si="71"/>
        <v>0.40999999999996817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76269.63</v>
      </c>
      <c r="D1613" s="2">
        <v>0</v>
      </c>
      <c r="E1613" s="2">
        <v>0</v>
      </c>
      <c r="F1613" s="2">
        <v>0</v>
      </c>
      <c r="G1613" s="3">
        <f t="shared" si="70"/>
        <v>2440.6281600000002</v>
      </c>
      <c r="H1613" s="3">
        <f t="shared" si="71"/>
        <v>0.36999999999534339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14665.66</v>
      </c>
      <c r="D1620" s="2">
        <v>0</v>
      </c>
      <c r="E1620" s="2">
        <v>0</v>
      </c>
      <c r="F1620" s="2">
        <v>0</v>
      </c>
      <c r="G1620" s="3">
        <f>B1620/1000*C1620</f>
        <v>571.96073999999999</v>
      </c>
      <c r="H1620" s="3">
        <f>ABS(C1620-ROUND(C1620,0))</f>
        <v>0.34000000000014552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190378.4700000002</v>
      </c>
      <c r="D1621" s="2">
        <v>0</v>
      </c>
      <c r="E1621" s="2">
        <v>0</v>
      </c>
      <c r="F1621" s="2">
        <v>0</v>
      </c>
      <c r="G1621" s="3">
        <f t="shared" si="70"/>
        <v>7615.1388000000079</v>
      </c>
      <c r="H1621" s="3">
        <f t="shared" si="71"/>
        <v>0.47000000020489097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4644.1000000000004</v>
      </c>
      <c r="D1622" s="2">
        <v>0</v>
      </c>
      <c r="E1622" s="2">
        <v>0</v>
      </c>
      <c r="F1622" s="2">
        <v>0</v>
      </c>
      <c r="G1622" s="3">
        <f t="shared" si="70"/>
        <v>190.40810000000002</v>
      </c>
      <c r="H1622" s="3">
        <f t="shared" si="71"/>
        <v>0.1000000000003638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4644.1000000000004</v>
      </c>
      <c r="D1628" s="2">
        <v>0</v>
      </c>
      <c r="E1628" s="2">
        <v>0</v>
      </c>
      <c r="F1628" s="2">
        <v>0</v>
      </c>
      <c r="G1628" s="3">
        <f t="shared" si="70"/>
        <v>218.27270000000001</v>
      </c>
      <c r="H1628" s="3">
        <f t="shared" si="71"/>
        <v>0.1000000000003638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4603.21</v>
      </c>
      <c r="D1634" s="2">
        <v>0</v>
      </c>
      <c r="E1634" s="2">
        <v>0</v>
      </c>
      <c r="F1634" s="2">
        <v>0</v>
      </c>
      <c r="G1634" s="3">
        <f t="shared" si="70"/>
        <v>243.97012999999998</v>
      </c>
      <c r="H1634" s="3">
        <f t="shared" si="71"/>
        <v>0.21000000000003638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2958.96</v>
      </c>
      <c r="D1635" s="2">
        <v>0</v>
      </c>
      <c r="E1635" s="2">
        <v>0</v>
      </c>
      <c r="F1635" s="2">
        <v>0</v>
      </c>
      <c r="G1635" s="3">
        <f t="shared" si="70"/>
        <v>159.78384</v>
      </c>
      <c r="H1635" s="3">
        <f t="shared" si="71"/>
        <v>3.999999999996362E-2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1267.1400000000001</v>
      </c>
      <c r="D1636" s="2">
        <v>0</v>
      </c>
      <c r="E1636" s="2">
        <v>0</v>
      </c>
      <c r="F1636" s="2">
        <v>0</v>
      </c>
      <c r="G1636" s="3">
        <f t="shared" si="70"/>
        <v>69.692700000000002</v>
      </c>
      <c r="H1636" s="3">
        <f t="shared" si="71"/>
        <v>0.14000000000010004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377.11</v>
      </c>
      <c r="D1638" s="2">
        <v>0</v>
      </c>
      <c r="E1638" s="2">
        <v>0</v>
      </c>
      <c r="F1638" s="2">
        <v>0</v>
      </c>
      <c r="G1638" s="3">
        <f t="shared" si="70"/>
        <v>21.495270000000001</v>
      </c>
      <c r="H1638" s="3">
        <f t="shared" si="71"/>
        <v>0.11000000000001364</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40.89</v>
      </c>
      <c r="D1664" s="2">
        <v>0</v>
      </c>
      <c r="E1664" s="2">
        <v>0</v>
      </c>
      <c r="F1664" s="2">
        <v>0</v>
      </c>
      <c r="G1664" s="3">
        <f t="shared" si="70"/>
        <v>3.3938700000000002</v>
      </c>
      <c r="H1664" s="3">
        <f t="shared" si="71"/>
        <v>0.10999999999999943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2.2599999999999998</v>
      </c>
      <c r="D1665" s="2">
        <v>0</v>
      </c>
      <c r="E1665" s="2">
        <v>0</v>
      </c>
      <c r="F1665" s="2">
        <v>0</v>
      </c>
      <c r="G1665" s="3">
        <f t="shared" si="70"/>
        <v>0.18983999999999998</v>
      </c>
      <c r="H1665" s="3">
        <f t="shared" si="71"/>
        <v>0.25999999999999979</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38.630000000000003</v>
      </c>
      <c r="D1667" s="2">
        <v>0</v>
      </c>
      <c r="E1667" s="2">
        <v>0</v>
      </c>
      <c r="F1667" s="2">
        <v>0</v>
      </c>
      <c r="G1667" s="3">
        <f t="shared" si="70"/>
        <v>3.3221799999999999</v>
      </c>
      <c r="H1667" s="3">
        <f t="shared" si="71"/>
        <v>0.36999999999999744</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185734.37000000002</v>
      </c>
      <c r="D1681" s="2">
        <v>0</v>
      </c>
      <c r="E1681" s="2">
        <v>0</v>
      </c>
      <c r="F1681" s="2">
        <v>0</v>
      </c>
      <c r="G1681" s="3">
        <f t="shared" si="70"/>
        <v>18573.437000000002</v>
      </c>
      <c r="H1681" s="3">
        <f t="shared" si="71"/>
        <v>0.37000000002444722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179458.48</v>
      </c>
      <c r="D1683" s="2">
        <v>0</v>
      </c>
      <c r="E1683" s="2">
        <v>0</v>
      </c>
      <c r="F1683" s="2">
        <v>0</v>
      </c>
      <c r="G1683" s="3">
        <f t="shared" si="70"/>
        <v>18304.76496</v>
      </c>
      <c r="H1683" s="3">
        <f t="shared" si="71"/>
        <v>0.48000000001047738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6275.89</v>
      </c>
      <c r="D1686" s="14">
        <v>0</v>
      </c>
      <c r="E1686" s="14">
        <v>0</v>
      </c>
      <c r="F1686" s="14">
        <v>0</v>
      </c>
      <c r="G1686" s="15">
        <f t="shared" si="70"/>
        <v>658.96844999999996</v>
      </c>
      <c r="H1686" s="15">
        <f t="shared" si="71"/>
        <v>0.10999999999967258</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2019</v>
      </c>
      <c r="B1" s="405"/>
      <c r="C1" s="405"/>
    </row>
    <row r="2" spans="1:16" ht="33" customHeight="1" x14ac:dyDescent="0.2">
      <c r="A2" s="406" t="s">
        <v>2020</v>
      </c>
      <c r="B2" s="407"/>
      <c r="C2" s="397"/>
      <c r="D2" s="5"/>
      <c r="E2" s="5"/>
      <c r="F2" s="5"/>
      <c r="G2" s="5"/>
      <c r="H2" s="5"/>
      <c r="I2" s="5"/>
      <c r="J2" s="5"/>
      <c r="K2" s="5"/>
      <c r="L2" s="5"/>
      <c r="M2" s="5"/>
      <c r="N2" s="5"/>
      <c r="O2" s="5"/>
      <c r="P2" s="5"/>
    </row>
    <row r="3" spans="1:16" ht="18.75" customHeight="1" x14ac:dyDescent="0.2">
      <c r="A3" s="222" t="s">
        <v>2021</v>
      </c>
      <c r="B3" s="408" t="s">
        <v>2022</v>
      </c>
      <c r="C3" s="397"/>
      <c r="D3" s="5"/>
      <c r="E3" s="5"/>
      <c r="F3" s="5"/>
      <c r="G3" s="5"/>
      <c r="H3" s="5"/>
      <c r="I3" s="5"/>
      <c r="J3" s="5"/>
      <c r="K3" s="5"/>
      <c r="L3" s="5"/>
      <c r="M3" s="5"/>
      <c r="N3" s="5"/>
      <c r="O3" s="5"/>
      <c r="P3" s="5"/>
    </row>
    <row r="4" spans="1:16" ht="37.5" hidden="1" customHeight="1" x14ac:dyDescent="0.2">
      <c r="A4" s="223" t="s">
        <v>2023</v>
      </c>
      <c r="B4" s="396" t="s">
        <v>2024</v>
      </c>
      <c r="C4" s="397"/>
      <c r="D4" s="5"/>
      <c r="E4" s="5"/>
      <c r="F4" s="5"/>
      <c r="G4" s="5"/>
      <c r="H4" s="5"/>
      <c r="I4" s="5"/>
      <c r="J4" s="5"/>
      <c r="K4" s="5"/>
      <c r="L4" s="5"/>
      <c r="M4" s="5"/>
      <c r="N4" s="5"/>
      <c r="O4" s="5"/>
      <c r="P4" s="5"/>
    </row>
    <row r="5" spans="1:16" ht="48" hidden="1" customHeight="1" x14ac:dyDescent="0.2">
      <c r="A5" s="223" t="s">
        <v>2023</v>
      </c>
      <c r="B5" s="396" t="s">
        <v>2025</v>
      </c>
      <c r="C5" s="397"/>
      <c r="D5" s="5"/>
      <c r="E5" s="5"/>
      <c r="F5" s="5"/>
      <c r="G5" s="5"/>
      <c r="H5" s="5"/>
      <c r="I5" s="5"/>
      <c r="J5" s="5"/>
      <c r="K5" s="5"/>
      <c r="L5" s="5"/>
      <c r="M5" s="5"/>
      <c r="N5" s="5"/>
      <c r="O5" s="5"/>
      <c r="P5" s="5"/>
    </row>
    <row r="6" spans="1:16" ht="59.25" hidden="1" customHeight="1" x14ac:dyDescent="0.2">
      <c r="A6" s="223" t="s">
        <v>2023</v>
      </c>
      <c r="B6" s="396" t="s">
        <v>2026</v>
      </c>
      <c r="C6" s="397"/>
      <c r="D6" s="5"/>
      <c r="E6" s="5"/>
      <c r="F6" s="5"/>
      <c r="G6" s="5"/>
      <c r="H6" s="5"/>
      <c r="I6" s="5"/>
      <c r="J6" s="5"/>
      <c r="K6" s="5"/>
      <c r="L6" s="5"/>
      <c r="M6" s="5"/>
      <c r="N6" s="5"/>
      <c r="O6" s="5"/>
      <c r="P6" s="5"/>
    </row>
    <row r="7" spans="1:16" ht="48" hidden="1" customHeight="1" x14ac:dyDescent="0.2">
      <c r="A7" s="223" t="s">
        <v>2027</v>
      </c>
      <c r="B7" s="396" t="s">
        <v>2028</v>
      </c>
      <c r="C7" s="397"/>
      <c r="D7" s="5"/>
      <c r="E7" s="5"/>
      <c r="F7" s="5"/>
      <c r="G7" s="5"/>
      <c r="H7" s="5"/>
      <c r="I7" s="5"/>
      <c r="J7" s="5"/>
      <c r="K7" s="5"/>
      <c r="L7" s="5"/>
      <c r="M7" s="5"/>
      <c r="N7" s="5"/>
      <c r="O7" s="5"/>
      <c r="P7" s="5"/>
    </row>
    <row r="8" spans="1:16" ht="41.25" hidden="1" customHeight="1" x14ac:dyDescent="0.2">
      <c r="A8" s="223" t="s">
        <v>2029</v>
      </c>
      <c r="B8" s="396" t="s">
        <v>2030</v>
      </c>
      <c r="C8" s="397"/>
      <c r="D8" s="5"/>
      <c r="E8" s="5"/>
      <c r="F8" s="5"/>
      <c r="G8" s="5"/>
      <c r="H8" s="5"/>
      <c r="I8" s="5"/>
      <c r="J8" s="5"/>
      <c r="K8" s="5"/>
      <c r="L8" s="5"/>
      <c r="M8" s="5"/>
      <c r="N8" s="5"/>
      <c r="O8" s="5"/>
      <c r="P8" s="5"/>
    </row>
    <row r="9" spans="1:16" ht="59.25" hidden="1" customHeight="1" x14ac:dyDescent="0.2">
      <c r="A9" s="223" t="s">
        <v>2031</v>
      </c>
      <c r="B9" s="396" t="s">
        <v>2032</v>
      </c>
      <c r="C9" s="397"/>
      <c r="D9" s="5"/>
      <c r="E9" s="5"/>
      <c r="F9" s="5"/>
      <c r="G9" s="5"/>
      <c r="H9" s="5"/>
      <c r="I9" s="5"/>
      <c r="J9" s="5"/>
      <c r="K9" s="5"/>
      <c r="L9" s="5"/>
      <c r="M9" s="5"/>
      <c r="N9" s="5"/>
      <c r="O9" s="5"/>
      <c r="P9" s="5"/>
    </row>
    <row r="10" spans="1:16" ht="61.5" hidden="1" customHeight="1" x14ac:dyDescent="0.2">
      <c r="A10" s="223" t="s">
        <v>2031</v>
      </c>
      <c r="B10" s="396" t="s">
        <v>2033</v>
      </c>
      <c r="C10" s="397"/>
      <c r="D10" s="5"/>
      <c r="E10" s="5"/>
      <c r="F10" s="5"/>
      <c r="G10" s="5"/>
      <c r="H10" s="5"/>
      <c r="I10" s="5"/>
      <c r="J10" s="5"/>
      <c r="K10" s="5"/>
      <c r="L10" s="5"/>
      <c r="M10" s="5"/>
      <c r="N10" s="5"/>
      <c r="O10" s="5"/>
      <c r="P10" s="5"/>
    </row>
    <row r="11" spans="1:16" ht="43.5" hidden="1" customHeight="1" x14ac:dyDescent="0.2">
      <c r="A11" s="223" t="s">
        <v>2031</v>
      </c>
      <c r="B11" s="396" t="s">
        <v>2034</v>
      </c>
      <c r="C11" s="397"/>
      <c r="D11" s="5"/>
      <c r="E11" s="5"/>
      <c r="F11" s="5"/>
      <c r="G11" s="5"/>
      <c r="H11" s="5"/>
      <c r="I11" s="5"/>
      <c r="J11" s="5"/>
      <c r="K11" s="5"/>
      <c r="L11" s="5"/>
      <c r="M11" s="5"/>
      <c r="N11" s="5"/>
      <c r="O11" s="5"/>
      <c r="P11" s="5"/>
    </row>
    <row r="12" spans="1:16" ht="27.75" hidden="1" customHeight="1" x14ac:dyDescent="0.2">
      <c r="A12" s="223" t="s">
        <v>2035</v>
      </c>
      <c r="B12" s="396" t="s">
        <v>2036</v>
      </c>
      <c r="C12" s="397"/>
      <c r="D12" s="5"/>
      <c r="E12" s="5"/>
      <c r="F12" s="5"/>
      <c r="G12" s="5"/>
      <c r="H12" s="5"/>
      <c r="I12" s="5"/>
      <c r="J12" s="5"/>
      <c r="K12" s="5"/>
      <c r="L12" s="5"/>
      <c r="M12" s="5"/>
      <c r="N12" s="5"/>
      <c r="O12" s="5"/>
      <c r="P12" s="5"/>
    </row>
    <row r="13" spans="1:16" ht="27.75" hidden="1" customHeight="1" x14ac:dyDescent="0.2">
      <c r="A13" s="223" t="s">
        <v>2037</v>
      </c>
      <c r="B13" s="396" t="s">
        <v>2038</v>
      </c>
      <c r="C13" s="397"/>
      <c r="D13" s="5"/>
      <c r="E13" s="5"/>
      <c r="F13" s="5"/>
      <c r="G13" s="5"/>
      <c r="H13" s="5"/>
      <c r="I13" s="5"/>
      <c r="J13" s="5"/>
      <c r="K13" s="5"/>
      <c r="L13" s="5"/>
      <c r="M13" s="5"/>
      <c r="N13" s="5"/>
      <c r="O13" s="5"/>
      <c r="P13" s="5"/>
    </row>
    <row r="14" spans="1:16" ht="45.75" hidden="1" customHeight="1" x14ac:dyDescent="0.2">
      <c r="A14" s="223" t="s">
        <v>2039</v>
      </c>
      <c r="B14" s="396" t="s">
        <v>2040</v>
      </c>
      <c r="C14" s="397"/>
      <c r="D14" s="5"/>
      <c r="E14" s="5"/>
      <c r="F14" s="5"/>
      <c r="G14" s="5"/>
      <c r="H14" s="5"/>
      <c r="I14" s="5"/>
      <c r="J14" s="5"/>
      <c r="K14" s="5"/>
      <c r="L14" s="5"/>
      <c r="M14" s="5"/>
      <c r="N14" s="5"/>
      <c r="O14" s="5"/>
      <c r="P14" s="5"/>
    </row>
    <row r="15" spans="1:16" ht="45.75" hidden="1" customHeight="1" x14ac:dyDescent="0.2">
      <c r="A15" s="223" t="s">
        <v>2041</v>
      </c>
      <c r="B15" s="396" t="s">
        <v>2042</v>
      </c>
      <c r="C15" s="397"/>
      <c r="D15" s="5"/>
      <c r="E15" s="5"/>
      <c r="F15" s="5"/>
      <c r="G15" s="5"/>
      <c r="H15" s="5"/>
      <c r="I15" s="5"/>
      <c r="J15" s="5"/>
      <c r="K15" s="5"/>
      <c r="L15" s="5"/>
      <c r="M15" s="5"/>
      <c r="N15" s="5"/>
      <c r="O15" s="5"/>
      <c r="P15" s="5"/>
    </row>
    <row r="16" spans="1:16" ht="51" hidden="1" customHeight="1" x14ac:dyDescent="0.2">
      <c r="A16" s="223" t="s">
        <v>2043</v>
      </c>
      <c r="B16" s="396" t="s">
        <v>2044</v>
      </c>
      <c r="C16" s="397"/>
      <c r="D16" s="5"/>
      <c r="E16" s="5"/>
      <c r="F16" s="5"/>
      <c r="G16" s="5"/>
      <c r="H16" s="5"/>
      <c r="I16" s="5"/>
      <c r="J16" s="5"/>
      <c r="K16" s="5"/>
      <c r="L16" s="5"/>
      <c r="M16" s="5"/>
      <c r="N16" s="5"/>
      <c r="O16" s="5"/>
      <c r="P16" s="5"/>
    </row>
    <row r="17" spans="1:16" ht="27.75" hidden="1" customHeight="1" x14ac:dyDescent="0.2">
      <c r="A17" s="223" t="s">
        <v>2045</v>
      </c>
      <c r="B17" s="396" t="s">
        <v>2046</v>
      </c>
      <c r="C17" s="397"/>
      <c r="D17" s="5"/>
      <c r="E17" s="5"/>
      <c r="F17" s="5"/>
      <c r="G17" s="5"/>
      <c r="H17" s="5"/>
      <c r="I17" s="5"/>
      <c r="J17" s="5"/>
      <c r="K17" s="5"/>
      <c r="L17" s="5"/>
      <c r="M17" s="5"/>
      <c r="N17" s="5"/>
      <c r="O17" s="5"/>
      <c r="P17" s="5"/>
    </row>
    <row r="18" spans="1:16" ht="27.75" hidden="1" customHeight="1" x14ac:dyDescent="0.2">
      <c r="A18" s="223" t="s">
        <v>2047</v>
      </c>
      <c r="B18" s="396" t="s">
        <v>2048</v>
      </c>
      <c r="C18" s="397"/>
      <c r="D18" s="5"/>
      <c r="E18" s="5"/>
      <c r="F18" s="5"/>
      <c r="G18" s="5"/>
      <c r="H18" s="5"/>
      <c r="I18" s="5"/>
      <c r="J18" s="5"/>
      <c r="K18" s="5"/>
      <c r="L18" s="5"/>
      <c r="M18" s="5"/>
      <c r="N18" s="5"/>
      <c r="O18" s="5"/>
      <c r="P18" s="5"/>
    </row>
    <row r="19" spans="1:16" ht="45" hidden="1" customHeight="1" x14ac:dyDescent="0.2">
      <c r="A19" s="223" t="s">
        <v>2047</v>
      </c>
      <c r="B19" s="396" t="s">
        <v>2049</v>
      </c>
      <c r="C19" s="397"/>
      <c r="D19" s="5"/>
      <c r="E19" s="5"/>
      <c r="F19" s="5"/>
      <c r="G19" s="5"/>
      <c r="H19" s="5"/>
      <c r="I19" s="5"/>
      <c r="J19" s="5"/>
      <c r="K19" s="5"/>
      <c r="L19" s="5"/>
      <c r="M19" s="5"/>
      <c r="N19" s="5"/>
      <c r="O19" s="5"/>
      <c r="P19" s="5"/>
    </row>
    <row r="20" spans="1:16" ht="45" hidden="1" customHeight="1" x14ac:dyDescent="0.2">
      <c r="A20" s="223" t="s">
        <v>2050</v>
      </c>
      <c r="B20" s="396" t="s">
        <v>2051</v>
      </c>
      <c r="C20" s="397"/>
      <c r="D20" s="5"/>
      <c r="E20" s="5"/>
      <c r="F20" s="5"/>
      <c r="G20" s="5"/>
      <c r="H20" s="5"/>
      <c r="I20" s="5"/>
      <c r="J20" s="5"/>
      <c r="K20" s="5"/>
      <c r="L20" s="5"/>
      <c r="M20" s="5"/>
      <c r="N20" s="5"/>
      <c r="O20" s="5"/>
      <c r="P20" s="5"/>
    </row>
    <row r="21" spans="1:16" ht="30" hidden="1" customHeight="1" x14ac:dyDescent="0.2">
      <c r="A21" s="223" t="s">
        <v>2052</v>
      </c>
      <c r="B21" s="396" t="s">
        <v>2053</v>
      </c>
      <c r="C21" s="397"/>
      <c r="D21" s="5"/>
      <c r="E21" s="5"/>
      <c r="F21" s="5"/>
      <c r="G21" s="5"/>
      <c r="H21" s="5"/>
      <c r="I21" s="5"/>
      <c r="J21" s="5"/>
      <c r="K21" s="5"/>
      <c r="L21" s="5"/>
      <c r="M21" s="5"/>
      <c r="N21" s="5"/>
      <c r="O21" s="5"/>
      <c r="P21" s="5"/>
    </row>
    <row r="22" spans="1:16" ht="30" hidden="1" customHeight="1" x14ac:dyDescent="0.2">
      <c r="A22" s="223" t="s">
        <v>2054</v>
      </c>
      <c r="B22" s="396" t="s">
        <v>2055</v>
      </c>
      <c r="C22" s="397"/>
      <c r="D22" s="5"/>
      <c r="E22" s="5"/>
      <c r="F22" s="5"/>
      <c r="G22" s="5"/>
      <c r="H22" s="5"/>
      <c r="I22" s="5"/>
      <c r="J22" s="5"/>
      <c r="K22" s="5"/>
      <c r="L22" s="5"/>
      <c r="M22" s="5"/>
      <c r="N22" s="5"/>
      <c r="O22" s="5"/>
      <c r="P22" s="5"/>
    </row>
    <row r="23" spans="1:16" ht="30" hidden="1" customHeight="1" x14ac:dyDescent="0.2">
      <c r="A23" s="223" t="s">
        <v>2056</v>
      </c>
      <c r="B23" s="396" t="s">
        <v>2057</v>
      </c>
      <c r="C23" s="397"/>
      <c r="D23" s="5"/>
      <c r="E23" s="5"/>
      <c r="F23" s="5"/>
      <c r="G23" s="5"/>
      <c r="H23" s="5"/>
      <c r="I23" s="5"/>
      <c r="J23" s="5"/>
      <c r="K23" s="5"/>
      <c r="L23" s="5"/>
      <c r="M23" s="5"/>
      <c r="N23" s="5"/>
      <c r="O23" s="5"/>
      <c r="P23" s="5"/>
    </row>
    <row r="24" spans="1:16" ht="30" hidden="1" customHeight="1" x14ac:dyDescent="0.2">
      <c r="A24" s="223" t="s">
        <v>2058</v>
      </c>
      <c r="B24" s="396" t="s">
        <v>2059</v>
      </c>
      <c r="C24" s="397"/>
      <c r="D24" s="5"/>
      <c r="E24" s="5"/>
      <c r="F24" s="5"/>
      <c r="G24" s="5"/>
      <c r="H24" s="5"/>
      <c r="I24" s="5"/>
      <c r="J24" s="5"/>
      <c r="K24" s="5"/>
      <c r="L24" s="5"/>
      <c r="M24" s="5"/>
      <c r="N24" s="5"/>
      <c r="O24" s="5"/>
      <c r="P24" s="5"/>
    </row>
    <row r="25" spans="1:16" ht="30" hidden="1" customHeight="1" x14ac:dyDescent="0.2">
      <c r="A25" s="223" t="s">
        <v>2060</v>
      </c>
      <c r="B25" s="396" t="s">
        <v>2061</v>
      </c>
      <c r="C25" s="397"/>
      <c r="D25" s="5"/>
      <c r="E25" s="5"/>
      <c r="F25" s="5"/>
      <c r="G25" s="5"/>
      <c r="H25" s="5"/>
      <c r="I25" s="5"/>
      <c r="J25" s="5"/>
      <c r="K25" s="5"/>
      <c r="L25" s="5"/>
      <c r="M25" s="5"/>
      <c r="N25" s="5"/>
      <c r="O25" s="5"/>
      <c r="P25" s="5"/>
    </row>
    <row r="26" spans="1:16" ht="30" hidden="1" customHeight="1" x14ac:dyDescent="0.2">
      <c r="A26" s="223" t="s">
        <v>2062</v>
      </c>
      <c r="B26" s="396" t="s">
        <v>2063</v>
      </c>
      <c r="C26" s="397"/>
      <c r="D26" s="5"/>
      <c r="E26" s="5"/>
      <c r="F26" s="5"/>
      <c r="G26" s="5"/>
      <c r="H26" s="5"/>
      <c r="I26" s="5"/>
      <c r="J26" s="5"/>
      <c r="K26" s="5"/>
      <c r="L26" s="5"/>
      <c r="M26" s="5"/>
      <c r="N26" s="5"/>
      <c r="O26" s="5"/>
      <c r="P26" s="5"/>
    </row>
    <row r="27" spans="1:16" ht="70.5" hidden="1" customHeight="1" x14ac:dyDescent="0.2">
      <c r="A27" s="223" t="s">
        <v>2064</v>
      </c>
      <c r="B27" s="396" t="s">
        <v>2065</v>
      </c>
      <c r="C27" s="397"/>
      <c r="D27" s="5"/>
      <c r="E27" s="5"/>
      <c r="F27" s="5"/>
      <c r="G27" s="5"/>
      <c r="H27" s="5"/>
      <c r="I27" s="5"/>
      <c r="J27" s="5"/>
      <c r="K27" s="5"/>
      <c r="L27" s="5"/>
      <c r="M27" s="5"/>
      <c r="N27" s="5"/>
      <c r="O27" s="5"/>
      <c r="P27" s="5"/>
    </row>
    <row r="28" spans="1:16" ht="48" hidden="1" customHeight="1" x14ac:dyDescent="0.2">
      <c r="A28" s="223" t="s">
        <v>2066</v>
      </c>
      <c r="B28" s="396" t="s">
        <v>2067</v>
      </c>
      <c r="C28" s="397"/>
      <c r="D28" s="5"/>
      <c r="E28" s="5"/>
      <c r="F28" s="5"/>
      <c r="G28" s="5"/>
      <c r="H28" s="5"/>
      <c r="I28" s="5"/>
      <c r="J28" s="5"/>
      <c r="K28" s="5"/>
      <c r="L28" s="5"/>
      <c r="M28" s="5"/>
      <c r="N28" s="5"/>
      <c r="O28" s="5"/>
      <c r="P28" s="5"/>
    </row>
    <row r="29" spans="1:16" ht="100.5" hidden="1" customHeight="1" x14ac:dyDescent="0.2">
      <c r="A29" s="223" t="s">
        <v>2068</v>
      </c>
      <c r="B29" s="396" t="s">
        <v>2069</v>
      </c>
      <c r="C29" s="397"/>
      <c r="D29" s="5"/>
      <c r="E29" s="5"/>
      <c r="F29" s="5"/>
      <c r="G29" s="5"/>
      <c r="H29" s="5"/>
      <c r="I29" s="5"/>
      <c r="J29" s="5"/>
      <c r="K29" s="5"/>
      <c r="L29" s="5"/>
      <c r="M29" s="5"/>
      <c r="N29" s="5"/>
      <c r="O29" s="5"/>
      <c r="P29" s="5"/>
    </row>
    <row r="30" spans="1:16" ht="45" hidden="1" customHeight="1" x14ac:dyDescent="0.2">
      <c r="A30" s="223" t="s">
        <v>2070</v>
      </c>
      <c r="B30" s="396" t="s">
        <v>2071</v>
      </c>
      <c r="C30" s="397"/>
      <c r="D30" s="5"/>
      <c r="E30" s="5"/>
      <c r="F30" s="5"/>
      <c r="G30" s="5"/>
      <c r="H30" s="5"/>
      <c r="I30" s="5"/>
      <c r="J30" s="5"/>
      <c r="K30" s="5"/>
      <c r="L30" s="5"/>
      <c r="M30" s="5"/>
      <c r="N30" s="5"/>
      <c r="O30" s="5"/>
      <c r="P30" s="5"/>
    </row>
    <row r="31" spans="1:16" ht="45" hidden="1" customHeight="1" x14ac:dyDescent="0.2">
      <c r="A31" s="223" t="s">
        <v>2072</v>
      </c>
      <c r="B31" s="396" t="s">
        <v>2073</v>
      </c>
      <c r="C31" s="397"/>
      <c r="D31" s="5"/>
      <c r="E31" s="5"/>
      <c r="F31" s="5"/>
      <c r="G31" s="5"/>
      <c r="H31" s="5"/>
      <c r="I31" s="5"/>
      <c r="J31" s="5"/>
      <c r="K31" s="5"/>
      <c r="L31" s="5"/>
      <c r="M31" s="5"/>
      <c r="N31" s="5"/>
      <c r="O31" s="5"/>
      <c r="P31" s="5"/>
    </row>
    <row r="32" spans="1:16" ht="45" hidden="1" customHeight="1" x14ac:dyDescent="0.2">
      <c r="A32" s="223" t="s">
        <v>2074</v>
      </c>
      <c r="B32" s="396" t="s">
        <v>2075</v>
      </c>
      <c r="C32" s="397"/>
      <c r="D32" s="5"/>
      <c r="E32" s="5"/>
      <c r="F32" s="5"/>
      <c r="G32" s="5"/>
      <c r="H32" s="5"/>
      <c r="I32" s="5"/>
      <c r="J32" s="5"/>
      <c r="K32" s="5"/>
      <c r="L32" s="5"/>
      <c r="M32" s="5"/>
      <c r="N32" s="5"/>
      <c r="O32" s="5"/>
      <c r="P32" s="5"/>
    </row>
    <row r="33" spans="1:16" ht="72" hidden="1" customHeight="1" x14ac:dyDescent="0.2">
      <c r="A33" s="223" t="s">
        <v>2076</v>
      </c>
      <c r="B33" s="396" t="s">
        <v>2077</v>
      </c>
      <c r="C33" s="397"/>
      <c r="D33" s="5"/>
      <c r="E33" s="5"/>
      <c r="F33" s="5"/>
      <c r="G33" s="5"/>
      <c r="H33" s="5"/>
      <c r="I33" s="5"/>
      <c r="J33" s="5"/>
      <c r="K33" s="5"/>
      <c r="L33" s="5"/>
      <c r="M33" s="5"/>
      <c r="N33" s="5"/>
      <c r="O33" s="5"/>
      <c r="P33" s="5"/>
    </row>
    <row r="34" spans="1:16" ht="79.5" hidden="1" customHeight="1" x14ac:dyDescent="0.2">
      <c r="A34" s="223" t="s">
        <v>2078</v>
      </c>
      <c r="B34" s="396" t="s">
        <v>2079</v>
      </c>
      <c r="C34" s="397"/>
      <c r="D34" s="5"/>
      <c r="E34" s="5"/>
      <c r="F34" s="5"/>
      <c r="G34" s="5"/>
      <c r="H34" s="5"/>
      <c r="I34" s="5"/>
      <c r="J34" s="5"/>
      <c r="K34" s="5"/>
      <c r="L34" s="5"/>
      <c r="M34" s="5"/>
      <c r="N34" s="5"/>
      <c r="O34" s="5"/>
      <c r="P34" s="5"/>
    </row>
    <row r="35" spans="1:16" ht="70.5" hidden="1" customHeight="1" x14ac:dyDescent="0.2">
      <c r="A35" s="223" t="s">
        <v>2080</v>
      </c>
      <c r="B35" s="396" t="s">
        <v>2081</v>
      </c>
      <c r="C35" s="397"/>
      <c r="D35" s="5"/>
      <c r="E35" s="5"/>
      <c r="F35" s="5"/>
      <c r="G35" s="5"/>
      <c r="H35" s="5"/>
      <c r="I35" s="5"/>
      <c r="J35" s="5"/>
      <c r="K35" s="5"/>
      <c r="L35" s="5"/>
      <c r="M35" s="5"/>
      <c r="N35" s="5"/>
      <c r="O35" s="5"/>
      <c r="P35" s="5"/>
    </row>
    <row r="36" spans="1:16" ht="45.75" hidden="1" customHeight="1" x14ac:dyDescent="0.2">
      <c r="A36" s="223" t="s">
        <v>2082</v>
      </c>
      <c r="B36" s="396" t="s">
        <v>2083</v>
      </c>
      <c r="C36" s="397"/>
      <c r="D36" s="5"/>
      <c r="E36" s="5"/>
      <c r="F36" s="5"/>
      <c r="G36" s="5"/>
      <c r="H36" s="5"/>
      <c r="I36" s="5"/>
      <c r="J36" s="5"/>
      <c r="K36" s="5"/>
      <c r="L36" s="5"/>
      <c r="M36" s="5"/>
      <c r="N36" s="5"/>
      <c r="O36" s="5"/>
      <c r="P36" s="5"/>
    </row>
    <row r="37" spans="1:16" ht="54.75" hidden="1" customHeight="1" x14ac:dyDescent="0.2">
      <c r="A37" s="223" t="s">
        <v>2084</v>
      </c>
      <c r="B37" s="396" t="s">
        <v>2085</v>
      </c>
      <c r="C37" s="397"/>
      <c r="D37" s="5"/>
      <c r="E37" s="5"/>
      <c r="F37" s="5"/>
      <c r="G37" s="5"/>
      <c r="H37" s="5"/>
      <c r="I37" s="5"/>
      <c r="J37" s="5"/>
      <c r="K37" s="5"/>
      <c r="L37" s="5"/>
      <c r="M37" s="5"/>
      <c r="N37" s="5"/>
      <c r="O37" s="5"/>
      <c r="P37" s="5"/>
    </row>
    <row r="38" spans="1:16" ht="37.5" hidden="1" customHeight="1" x14ac:dyDescent="0.2">
      <c r="A38" s="223" t="s">
        <v>2086</v>
      </c>
      <c r="B38" s="396" t="s">
        <v>2087</v>
      </c>
      <c r="C38" s="397"/>
      <c r="D38" s="5"/>
      <c r="E38" s="5"/>
      <c r="F38" s="5"/>
      <c r="G38" s="5"/>
      <c r="H38" s="5"/>
      <c r="I38" s="5"/>
      <c r="J38" s="5"/>
      <c r="K38" s="5"/>
      <c r="L38" s="5"/>
      <c r="M38" s="5"/>
      <c r="N38" s="5"/>
      <c r="O38" s="5"/>
      <c r="P38" s="5"/>
    </row>
    <row r="39" spans="1:16" ht="61.5" hidden="1" customHeight="1" x14ac:dyDescent="0.2">
      <c r="A39" s="223" t="s">
        <v>2088</v>
      </c>
      <c r="B39" s="396" t="s">
        <v>2089</v>
      </c>
      <c r="C39" s="397"/>
      <c r="D39" s="5"/>
      <c r="E39" s="5"/>
      <c r="F39" s="5"/>
      <c r="G39" s="5"/>
      <c r="H39" s="5"/>
      <c r="I39" s="5"/>
      <c r="J39" s="5"/>
      <c r="K39" s="5"/>
      <c r="L39" s="5"/>
      <c r="M39" s="5"/>
      <c r="N39" s="5"/>
      <c r="O39" s="5"/>
      <c r="P39" s="5"/>
    </row>
    <row r="40" spans="1:16" ht="53.25" hidden="1" customHeight="1" x14ac:dyDescent="0.2">
      <c r="A40" s="223" t="s">
        <v>2090</v>
      </c>
      <c r="B40" s="396" t="s">
        <v>2091</v>
      </c>
      <c r="C40" s="397"/>
      <c r="D40" s="5"/>
      <c r="E40" s="5"/>
      <c r="F40" s="5"/>
      <c r="G40" s="5"/>
      <c r="H40" s="5"/>
      <c r="I40" s="5"/>
      <c r="J40" s="5"/>
      <c r="K40" s="5"/>
      <c r="L40" s="5"/>
      <c r="M40" s="5"/>
      <c r="N40" s="5"/>
      <c r="O40" s="5"/>
      <c r="P40" s="5"/>
    </row>
    <row r="41" spans="1:16" ht="73.5" hidden="1" customHeight="1" x14ac:dyDescent="0.2">
      <c r="A41" s="223" t="s">
        <v>2092</v>
      </c>
      <c r="B41" s="396" t="s">
        <v>2093</v>
      </c>
      <c r="C41" s="397"/>
      <c r="D41" s="5"/>
      <c r="E41" s="5"/>
      <c r="F41" s="5"/>
      <c r="G41" s="5"/>
      <c r="H41" s="5"/>
      <c r="I41" s="5"/>
      <c r="J41" s="5"/>
      <c r="K41" s="5"/>
      <c r="L41" s="5"/>
      <c r="M41" s="5"/>
      <c r="N41" s="5"/>
      <c r="O41" s="5"/>
      <c r="P41" s="5"/>
    </row>
    <row r="42" spans="1:16" ht="57.75" hidden="1" customHeight="1" x14ac:dyDescent="0.2">
      <c r="A42" s="223" t="s">
        <v>2094</v>
      </c>
      <c r="B42" s="396" t="s">
        <v>2095</v>
      </c>
      <c r="C42" s="397"/>
      <c r="D42" s="5"/>
      <c r="E42" s="5"/>
      <c r="F42" s="5"/>
      <c r="G42" s="5"/>
      <c r="H42" s="5"/>
      <c r="I42" s="5"/>
      <c r="J42" s="5"/>
      <c r="K42" s="5"/>
      <c r="L42" s="5"/>
      <c r="M42" s="5"/>
      <c r="N42" s="5"/>
      <c r="O42" s="5"/>
      <c r="P42" s="5"/>
    </row>
    <row r="43" spans="1:16" ht="84" hidden="1" customHeight="1" x14ac:dyDescent="0.2">
      <c r="A43" s="223" t="s">
        <v>2096</v>
      </c>
      <c r="B43" s="396" t="s">
        <v>2097</v>
      </c>
      <c r="C43" s="397"/>
      <c r="D43" s="5"/>
      <c r="E43" s="5"/>
      <c r="F43" s="5"/>
      <c r="G43" s="5"/>
      <c r="H43" s="5"/>
      <c r="I43" s="5"/>
      <c r="J43" s="5"/>
      <c r="K43" s="5"/>
      <c r="L43" s="5"/>
      <c r="M43" s="5"/>
      <c r="N43" s="5"/>
      <c r="O43" s="5"/>
      <c r="P43" s="5"/>
    </row>
    <row r="44" spans="1:16" ht="48" hidden="1" customHeight="1" x14ac:dyDescent="0.2">
      <c r="A44" s="223" t="s">
        <v>2098</v>
      </c>
      <c r="B44" s="396" t="s">
        <v>2099</v>
      </c>
      <c r="C44" s="397"/>
      <c r="D44" s="5"/>
      <c r="E44" s="5"/>
      <c r="F44" s="5"/>
      <c r="G44" s="5"/>
      <c r="H44" s="5"/>
      <c r="I44" s="5"/>
      <c r="J44" s="5"/>
      <c r="K44" s="5"/>
      <c r="L44" s="5"/>
      <c r="M44" s="5"/>
      <c r="N44" s="5"/>
      <c r="O44" s="5"/>
      <c r="P44" s="5"/>
    </row>
    <row r="45" spans="1:16" ht="57" hidden="1" customHeight="1" x14ac:dyDescent="0.2">
      <c r="A45" s="223" t="s">
        <v>2100</v>
      </c>
      <c r="B45" s="396" t="s">
        <v>2101</v>
      </c>
      <c r="C45" s="397"/>
      <c r="D45" s="5"/>
      <c r="E45" s="5"/>
      <c r="F45" s="5"/>
      <c r="G45" s="5"/>
      <c r="H45" s="5"/>
      <c r="I45" s="5"/>
      <c r="J45" s="5"/>
      <c r="K45" s="5"/>
      <c r="L45" s="5"/>
      <c r="M45" s="5"/>
      <c r="N45" s="5"/>
      <c r="O45" s="5"/>
      <c r="P45" s="5"/>
    </row>
    <row r="46" spans="1:16" ht="73.5" hidden="1" customHeight="1" x14ac:dyDescent="0.2">
      <c r="A46" s="223" t="s">
        <v>2102</v>
      </c>
      <c r="B46" s="401" t="s">
        <v>2103</v>
      </c>
      <c r="C46" s="397"/>
      <c r="D46" s="5"/>
      <c r="E46" s="5"/>
      <c r="F46" s="5"/>
      <c r="G46" s="5"/>
      <c r="H46" s="5"/>
      <c r="I46" s="5"/>
      <c r="J46" s="5"/>
      <c r="K46" s="5"/>
      <c r="L46" s="5"/>
      <c r="M46" s="5"/>
      <c r="N46" s="5"/>
      <c r="O46" s="5"/>
      <c r="P46" s="5"/>
    </row>
    <row r="47" spans="1:16" ht="66" hidden="1" customHeight="1" x14ac:dyDescent="0.2">
      <c r="A47" s="39" t="s">
        <v>2104</v>
      </c>
      <c r="B47" s="402" t="s">
        <v>2105</v>
      </c>
      <c r="C47" s="402"/>
      <c r="D47" s="5"/>
      <c r="E47" s="5"/>
      <c r="F47" s="5"/>
      <c r="G47" s="5"/>
      <c r="H47" s="5"/>
      <c r="I47" s="5"/>
      <c r="J47" s="5"/>
      <c r="K47" s="5"/>
      <c r="L47" s="5"/>
      <c r="M47" s="5"/>
      <c r="N47" s="5"/>
      <c r="O47" s="5"/>
      <c r="P47" s="5"/>
    </row>
    <row r="48" spans="1:16" ht="123.75" customHeight="1" x14ac:dyDescent="0.2">
      <c r="A48" s="202" t="s">
        <v>2106</v>
      </c>
      <c r="B48" s="400" t="s">
        <v>2107</v>
      </c>
      <c r="C48" s="399"/>
      <c r="D48" s="5"/>
      <c r="E48" s="5"/>
      <c r="F48" s="5"/>
      <c r="G48" s="5"/>
      <c r="H48" s="5"/>
      <c r="I48" s="5"/>
      <c r="J48" s="5"/>
      <c r="K48" s="5"/>
      <c r="L48" s="5"/>
      <c r="M48" s="5"/>
      <c r="N48" s="5"/>
      <c r="O48" s="5"/>
      <c r="P48" s="5"/>
    </row>
    <row r="49" spans="1:16" ht="34.5" customHeight="1" x14ac:dyDescent="0.2">
      <c r="A49" s="202" t="s">
        <v>2108</v>
      </c>
      <c r="B49" s="398" t="s">
        <v>2109</v>
      </c>
      <c r="C49" s="399"/>
      <c r="D49" s="5"/>
      <c r="E49" s="5"/>
      <c r="F49" s="5"/>
      <c r="G49" s="5"/>
      <c r="H49" s="5"/>
      <c r="I49" s="5"/>
      <c r="J49" s="5"/>
      <c r="K49" s="5"/>
      <c r="L49" s="5"/>
      <c r="M49" s="5"/>
      <c r="N49" s="5"/>
      <c r="O49" s="5"/>
      <c r="P49" s="5"/>
    </row>
    <row r="50" spans="1:16" ht="34.5" customHeight="1" x14ac:dyDescent="0.2">
      <c r="A50" s="202" t="s">
        <v>2110</v>
      </c>
      <c r="B50" s="398" t="s">
        <v>2111</v>
      </c>
      <c r="C50" s="399"/>
      <c r="D50" s="5"/>
      <c r="E50" s="5"/>
      <c r="F50" s="5"/>
      <c r="G50" s="5"/>
      <c r="H50" s="5"/>
      <c r="I50" s="5"/>
      <c r="J50" s="5"/>
      <c r="K50" s="5"/>
      <c r="L50" s="5"/>
      <c r="M50" s="5"/>
      <c r="N50" s="5"/>
      <c r="O50" s="5"/>
      <c r="P50" s="5"/>
    </row>
    <row r="51" spans="1:16" ht="31.5" customHeight="1" x14ac:dyDescent="0.2">
      <c r="A51" s="224" t="s">
        <v>2112</v>
      </c>
      <c r="B51" s="396" t="s">
        <v>2113</v>
      </c>
      <c r="C51" s="397"/>
      <c r="D51" s="5"/>
      <c r="E51" s="5"/>
      <c r="F51" s="5"/>
      <c r="G51" s="5"/>
      <c r="H51" s="5"/>
      <c r="I51" s="5"/>
      <c r="J51" s="5"/>
      <c r="K51" s="5"/>
      <c r="L51" s="5"/>
      <c r="M51" s="5"/>
      <c r="N51" s="5"/>
      <c r="O51" s="5"/>
      <c r="P51" s="5"/>
    </row>
    <row r="52" spans="1:16" ht="31.5" customHeight="1" x14ac:dyDescent="0.2">
      <c r="A52" s="224" t="s">
        <v>2114</v>
      </c>
      <c r="B52" s="396" t="s">
        <v>2115</v>
      </c>
      <c r="C52" s="397"/>
      <c r="D52" s="5"/>
      <c r="E52" s="5"/>
      <c r="F52" s="5"/>
      <c r="G52" s="5"/>
      <c r="H52" s="5"/>
      <c r="I52" s="5"/>
      <c r="J52" s="5"/>
      <c r="K52" s="5"/>
      <c r="L52" s="5"/>
      <c r="M52" s="5"/>
      <c r="N52" s="5"/>
      <c r="O52" s="5"/>
      <c r="P52" s="5"/>
    </row>
    <row r="53" spans="1:16" ht="31.5" customHeight="1" x14ac:dyDescent="0.2">
      <c r="A53" s="224" t="s">
        <v>2116</v>
      </c>
      <c r="B53" s="403" t="s">
        <v>2117</v>
      </c>
      <c r="C53" s="404"/>
      <c r="D53" s="5"/>
      <c r="E53" s="5"/>
      <c r="F53" s="5"/>
      <c r="G53" s="5"/>
      <c r="H53" s="5"/>
      <c r="I53" s="5"/>
      <c r="J53" s="5"/>
      <c r="K53" s="5"/>
      <c r="L53" s="5"/>
      <c r="M53" s="5"/>
      <c r="N53" s="5"/>
      <c r="O53" s="5"/>
      <c r="P53" s="5"/>
    </row>
    <row r="54" spans="1:16" ht="31.5" customHeight="1" x14ac:dyDescent="0.2">
      <c r="A54" s="224" t="s">
        <v>2118</v>
      </c>
      <c r="B54" s="403" t="s">
        <v>2119</v>
      </c>
      <c r="C54" s="404"/>
      <c r="D54" s="5"/>
      <c r="E54" s="5"/>
      <c r="F54" s="5"/>
      <c r="G54" s="5"/>
      <c r="H54" s="5"/>
      <c r="I54" s="5"/>
      <c r="J54" s="5"/>
      <c r="K54" s="5"/>
      <c r="L54" s="5"/>
      <c r="M54" s="5"/>
      <c r="N54" s="5"/>
      <c r="O54" s="5"/>
      <c r="P54" s="5"/>
    </row>
    <row r="55" spans="1:16" ht="54.6" customHeight="1" x14ac:dyDescent="0.2">
      <c r="A55" s="224" t="s">
        <v>2120</v>
      </c>
      <c r="B55" s="403" t="s">
        <v>2121</v>
      </c>
      <c r="C55" s="404"/>
      <c r="D55" s="5"/>
      <c r="E55" s="5"/>
      <c r="F55" s="5"/>
      <c r="G55" s="5"/>
      <c r="H55" s="5"/>
      <c r="I55" s="5"/>
      <c r="J55" s="5"/>
      <c r="K55" s="5"/>
      <c r="L55" s="5"/>
      <c r="M55" s="5"/>
      <c r="N55" s="5"/>
      <c r="O55" s="5"/>
      <c r="P55" s="5"/>
    </row>
    <row r="56" spans="1:16" ht="54.6" customHeight="1" x14ac:dyDescent="0.2">
      <c r="A56" s="224" t="s">
        <v>2122</v>
      </c>
      <c r="B56" s="403" t="s">
        <v>2123</v>
      </c>
      <c r="C56" s="404"/>
      <c r="D56" s="5"/>
      <c r="E56" s="5"/>
      <c r="F56" s="5"/>
      <c r="G56" s="5"/>
      <c r="H56" s="5"/>
      <c r="I56" s="5"/>
      <c r="J56" s="5"/>
      <c r="K56" s="5"/>
      <c r="L56" s="5"/>
      <c r="M56" s="5"/>
      <c r="N56" s="5"/>
      <c r="O56" s="5"/>
      <c r="P56" s="5"/>
    </row>
    <row r="57" spans="1:16" ht="54" customHeight="1" x14ac:dyDescent="0.2">
      <c r="A57" s="224" t="s">
        <v>2124</v>
      </c>
      <c r="B57" s="403" t="s">
        <v>2125</v>
      </c>
      <c r="C57" s="404"/>
      <c r="D57" s="5"/>
      <c r="E57" s="5"/>
      <c r="F57" s="5"/>
      <c r="G57" s="5"/>
      <c r="H57" s="5"/>
      <c r="I57" s="5"/>
      <c r="J57" s="5"/>
      <c r="K57" s="5"/>
      <c r="L57" s="5"/>
      <c r="M57" s="5"/>
      <c r="N57" s="5"/>
      <c r="O57" s="5"/>
      <c r="P57" s="5"/>
    </row>
    <row r="58" spans="1:16" ht="31.15" customHeight="1" x14ac:dyDescent="0.2">
      <c r="A58" s="270" t="s">
        <v>2126</v>
      </c>
      <c r="B58" s="394" t="s">
        <v>2127</v>
      </c>
      <c r="C58" s="395"/>
      <c r="D58" s="5"/>
      <c r="E58" s="5"/>
      <c r="F58" s="5"/>
      <c r="G58" s="5"/>
      <c r="H58" s="5"/>
      <c r="I58" s="5"/>
      <c r="J58" s="5"/>
      <c r="K58" s="5"/>
      <c r="L58" s="5"/>
      <c r="M58" s="5"/>
      <c r="N58" s="5"/>
      <c r="O58" s="5"/>
      <c r="P58" s="5"/>
    </row>
    <row r="59" spans="1:16" ht="46.5" customHeight="1" x14ac:dyDescent="0.2">
      <c r="A59" s="302" t="s">
        <v>2128</v>
      </c>
      <c r="B59" s="409" t="s">
        <v>2129</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19095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1983</v>
      </c>
      <c r="G12" s="35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30"/>
      <c r="F13" s="327" t="s">
        <v>1987</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34" t="str">
        <f>'PR-RAS'!B6</f>
        <v>PRIHODI POSLOVANJA (šifre 61+62+63+64+65+66+67+68)</v>
      </c>
      <c r="C17" s="335"/>
      <c r="D17" s="335"/>
      <c r="E17" s="335"/>
      <c r="F17" s="336"/>
      <c r="G17" s="28" t="str">
        <f>'PR-RAS'!C6</f>
        <v>6</v>
      </c>
      <c r="H17" s="275">
        <f>'PR-RAS'!D6</f>
        <v>3003660.8600000003</v>
      </c>
      <c r="I17" s="275">
        <f>'PR-RAS'!E6</f>
        <v>3516330.3499999992</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2976729.58</v>
      </c>
      <c r="I18" s="275">
        <f>'PR-RAS'!E152</f>
        <v>3579763.98</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4426.5099999997019</v>
      </c>
      <c r="I20" s="275">
        <f>'PR-RAS'!E650</f>
        <v>140648.35000000094</v>
      </c>
      <c r="J20" s="5"/>
      <c r="K20" s="5"/>
      <c r="L20" s="5"/>
      <c r="M20" s="5"/>
      <c r="N20" s="5"/>
      <c r="O20" s="5"/>
      <c r="P20" s="5"/>
      <c r="Q20" s="5"/>
      <c r="R20" s="5"/>
      <c r="S20" s="5"/>
      <c r="T20" s="5"/>
      <c r="U20" s="5"/>
      <c r="V20" s="5"/>
      <c r="W20" s="5"/>
    </row>
    <row r="21" spans="1:23" ht="29.25" customHeight="1" x14ac:dyDescent="0.2">
      <c r="A21" s="200" t="s">
        <v>1988</v>
      </c>
      <c r="B21" s="331" t="s">
        <v>8</v>
      </c>
      <c r="C21" s="332"/>
      <c r="D21" s="332"/>
      <c r="E21" s="332"/>
      <c r="F21" s="333"/>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34" t="str">
        <f>BILANCA!B7</f>
        <v>Nefinancijska imovina (šifre 01+02+03+04+05+06)</v>
      </c>
      <c r="C22" s="335"/>
      <c r="D22" s="335"/>
      <c r="E22" s="335"/>
      <c r="F22" s="336"/>
      <c r="G22" s="126" t="str">
        <f>BILANCA!C7</f>
        <v>B002</v>
      </c>
      <c r="H22" s="275">
        <f>BILANCA!D7</f>
        <v>1360272.6900000002</v>
      </c>
      <c r="I22" s="275">
        <f>BILANCA!E7</f>
        <v>1389848.9400000006</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163601.60999999999</v>
      </c>
      <c r="I23" s="275">
        <f>BILANCA!E69</f>
        <v>233530.22</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160907.44999999998</v>
      </c>
      <c r="I24" s="275">
        <f>BILANCA!E177</f>
        <v>190378.47000000003</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1362966.85</v>
      </c>
      <c r="I25" s="275">
        <f>BILANCA!E251</f>
        <v>1433000.69</v>
      </c>
      <c r="J25" s="5"/>
      <c r="K25" s="5"/>
      <c r="L25" s="5"/>
      <c r="M25" s="5"/>
      <c r="N25" s="5"/>
      <c r="O25" s="5"/>
      <c r="P25" s="5"/>
      <c r="Q25" s="5"/>
      <c r="R25" s="5"/>
      <c r="S25" s="5"/>
      <c r="T25" s="5"/>
      <c r="U25" s="5"/>
      <c r="V25" s="5"/>
      <c r="W25" s="5"/>
    </row>
    <row r="26" spans="1:23" ht="48" x14ac:dyDescent="0.2">
      <c r="A26" s="200" t="s">
        <v>1988</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3018617.59</v>
      </c>
      <c r="I30" s="275">
        <f>'RAS-funkcijski'!E114</f>
        <v>3655712.58</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3018617.59</v>
      </c>
      <c r="I31" s="275">
        <f>'RAS-funkcijski'!E141</f>
        <v>3655712.58</v>
      </c>
      <c r="J31" s="5"/>
      <c r="K31" s="5"/>
      <c r="L31" s="5"/>
      <c r="M31" s="5"/>
      <c r="N31" s="5"/>
      <c r="O31" s="5"/>
      <c r="P31" s="5"/>
      <c r="Q31" s="5"/>
      <c r="R31" s="5"/>
      <c r="S31" s="5"/>
      <c r="T31" s="5"/>
      <c r="U31" s="5"/>
      <c r="V31" s="5"/>
      <c r="W31" s="5"/>
    </row>
    <row r="32" spans="1:23" ht="29.25" customHeight="1" x14ac:dyDescent="0.2">
      <c r="A32" s="200" t="s">
        <v>1988</v>
      </c>
      <c r="B32" s="331" t="s">
        <v>8</v>
      </c>
      <c r="C32" s="332"/>
      <c r="D32" s="332"/>
      <c r="E32" s="332"/>
      <c r="F32" s="333"/>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48" t="str">
        <f>'P-VRIO'!B5</f>
        <v>Promjene u vrijednosti i obujmu imovine (šifre 91511+91512)</v>
      </c>
      <c r="C33" s="335"/>
      <c r="D33" s="335"/>
      <c r="E33" s="335"/>
      <c r="F33" s="336"/>
      <c r="G33" s="126" t="str">
        <f>'P-VRIO'!C5</f>
        <v>9151</v>
      </c>
      <c r="H33" s="275">
        <f>'P-VRIO'!D5</f>
        <v>0</v>
      </c>
      <c r="I33" s="275">
        <f>'P-VRIO'!E5</f>
        <v>48036.22</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1" t="s">
        <v>8</v>
      </c>
      <c r="C37" s="332"/>
      <c r="D37" s="332"/>
      <c r="E37" s="332"/>
      <c r="F37" s="333"/>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34" t="str">
        <f>OBVEZE!B5</f>
        <v>Stanje obveza 1. siječnja (=stanju obveza iz Izvještaja o obvezama na 31. prosinca prethodne godine)</v>
      </c>
      <c r="C38" s="335"/>
      <c r="D38" s="335"/>
      <c r="E38" s="335"/>
      <c r="F38" s="336"/>
      <c r="G38" s="126" t="str">
        <f>OBVEZE!C5</f>
        <v>V001</v>
      </c>
      <c r="H38" s="275">
        <f>OBVEZE!D5</f>
        <v>160907.45000000001</v>
      </c>
      <c r="I38" s="275" t="s">
        <v>1994</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1994</v>
      </c>
      <c r="I39" s="275">
        <f>OBVEZE!D44</f>
        <v>190378.4700000002</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1994</v>
      </c>
      <c r="I40" s="275">
        <f>OBVEZE!D45</f>
        <v>4644.1000000000004</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1994</v>
      </c>
      <c r="I41" s="276">
        <f>OBVEZE!D104</f>
        <v>185734.37000000002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1995</v>
      </c>
      <c r="F44" s="346"/>
      <c r="G44" s="229"/>
      <c r="H44" s="347" t="s">
        <v>1996</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86" zoomScaleNormal="100" workbookViewId="0">
      <selection activeCell="D306" sqref="D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3003660.8600000003</v>
      </c>
      <c r="E6" s="60">
        <f>E7+E43+E49+E82+E106+E125+E134+E140</f>
        <v>3516330.3499999992</v>
      </c>
      <c r="F6" s="45">
        <f t="shared" ref="F6:F132" si="0">IF(D6&lt;&gt;0,IF(E6/D6&gt;=100,"&gt;&gt;100",E6/D6*100),"-")</f>
        <v>117.06815495808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1786849.99</v>
      </c>
      <c r="E49" s="60">
        <f>E50+E53+E58+E61+E64+E68+E71+E74+E77</f>
        <v>1974489.7599999998</v>
      </c>
      <c r="F49" s="45">
        <f t="shared" si="0"/>
        <v>110.50114844839325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1786849.99</v>
      </c>
      <c r="E68" s="60">
        <f t="shared" si="11"/>
        <v>1974489.7599999998</v>
      </c>
      <c r="F68" s="45">
        <f t="shared" si="0"/>
        <v>110.50114844839325</v>
      </c>
    </row>
    <row r="69" spans="1:6" ht="12.75" customHeight="1" x14ac:dyDescent="0.2">
      <c r="A69" s="63" t="s">
        <v>141</v>
      </c>
      <c r="B69" s="64" t="s">
        <v>142</v>
      </c>
      <c r="C69" s="247" t="s">
        <v>141</v>
      </c>
      <c r="D69" s="194">
        <v>1784924.11</v>
      </c>
      <c r="E69" s="194">
        <v>1973726.38</v>
      </c>
      <c r="F69" s="45">
        <f t="shared" si="0"/>
        <v>110.57760769448062</v>
      </c>
    </row>
    <row r="70" spans="1:6" ht="24" x14ac:dyDescent="0.2">
      <c r="A70" s="63" t="s">
        <v>143</v>
      </c>
      <c r="B70" s="64" t="s">
        <v>144</v>
      </c>
      <c r="C70" s="247" t="s">
        <v>143</v>
      </c>
      <c r="D70" s="194">
        <v>1925.88</v>
      </c>
      <c r="E70" s="194">
        <v>763.38</v>
      </c>
      <c r="F70" s="45">
        <f t="shared" si="0"/>
        <v>39.637983674995326</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916667.42</v>
      </c>
      <c r="E106" s="60">
        <f>E107+E112+E120+E124</f>
        <v>1188123.68</v>
      </c>
      <c r="F106" s="45">
        <f t="shared" si="0"/>
        <v>129.61338584499927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916667.42</v>
      </c>
      <c r="E112" s="60">
        <f t="shared" si="20"/>
        <v>1188123.68</v>
      </c>
      <c r="F112" s="45">
        <f t="shared" si="0"/>
        <v>129.61338584499927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916667.42</v>
      </c>
      <c r="E117" s="194">
        <v>1188123.68</v>
      </c>
      <c r="F117" s="45">
        <f t="shared" si="0"/>
        <v>129.61338584499927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94504.37</v>
      </c>
      <c r="E125" s="60">
        <f t="shared" si="22"/>
        <v>117000.8</v>
      </c>
      <c r="F125" s="45">
        <f t="shared" si="0"/>
        <v>123.80464522434254</v>
      </c>
    </row>
    <row r="126" spans="1:6" ht="12.75" customHeight="1" x14ac:dyDescent="0.2">
      <c r="A126" s="63">
        <v>661</v>
      </c>
      <c r="B126" s="65" t="s">
        <v>255</v>
      </c>
      <c r="C126" s="247" t="s">
        <v>256</v>
      </c>
      <c r="D126" s="60">
        <f t="shared" ref="D126:E126" si="23">SUM(D127:D128)</f>
        <v>90330.4</v>
      </c>
      <c r="E126" s="60">
        <f t="shared" si="23"/>
        <v>117000.8</v>
      </c>
      <c r="F126" s="45">
        <f t="shared" si="0"/>
        <v>129.52538680222827</v>
      </c>
    </row>
    <row r="127" spans="1:6" ht="12.75" customHeight="1" x14ac:dyDescent="0.2">
      <c r="A127" s="63">
        <v>6614</v>
      </c>
      <c r="B127" s="65" t="s">
        <v>257</v>
      </c>
      <c r="C127" s="247" t="s">
        <v>258</v>
      </c>
      <c r="D127" s="194">
        <v>2497.61</v>
      </c>
      <c r="E127" s="194">
        <v>6070.05</v>
      </c>
      <c r="F127" s="45">
        <f t="shared" si="0"/>
        <v>243.0343408298333</v>
      </c>
    </row>
    <row r="128" spans="1:6" ht="12.75" customHeight="1" x14ac:dyDescent="0.2">
      <c r="A128" s="63">
        <v>6615</v>
      </c>
      <c r="B128" s="65" t="s">
        <v>259</v>
      </c>
      <c r="C128" s="247" t="s">
        <v>260</v>
      </c>
      <c r="D128" s="194">
        <v>87832.79</v>
      </c>
      <c r="E128" s="194">
        <v>110930.75</v>
      </c>
      <c r="F128" s="45">
        <f t="shared" si="0"/>
        <v>126.29765034220138</v>
      </c>
    </row>
    <row r="129" spans="1:6" ht="36" x14ac:dyDescent="0.2">
      <c r="A129" s="63">
        <v>663</v>
      </c>
      <c r="B129" s="182" t="s">
        <v>261</v>
      </c>
      <c r="C129" s="247" t="s">
        <v>262</v>
      </c>
      <c r="D129" s="60">
        <f t="shared" ref="D129:E129" si="24">SUM(D130:D133)</f>
        <v>4173.97</v>
      </c>
      <c r="E129" s="60">
        <f t="shared" si="24"/>
        <v>0</v>
      </c>
      <c r="F129" s="45">
        <f t="shared" si="0"/>
        <v>0</v>
      </c>
    </row>
    <row r="130" spans="1:6" ht="12.75" customHeight="1" x14ac:dyDescent="0.2">
      <c r="A130" s="63">
        <v>6631</v>
      </c>
      <c r="B130" s="65" t="s">
        <v>263</v>
      </c>
      <c r="C130" s="247" t="s">
        <v>264</v>
      </c>
      <c r="D130" s="194">
        <v>3810</v>
      </c>
      <c r="E130" s="194"/>
      <c r="F130" s="45">
        <f t="shared" si="0"/>
        <v>0</v>
      </c>
    </row>
    <row r="131" spans="1:6" ht="12.75" customHeight="1" x14ac:dyDescent="0.2">
      <c r="A131" s="63">
        <v>6632</v>
      </c>
      <c r="B131" s="182" t="s">
        <v>265</v>
      </c>
      <c r="C131" s="247" t="s">
        <v>266</v>
      </c>
      <c r="D131" s="194">
        <v>363.97</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205639.08</v>
      </c>
      <c r="E134" s="60">
        <f t="shared" si="25"/>
        <v>236716.11</v>
      </c>
      <c r="F134" s="45">
        <f t="shared" ref="F134:F229" si="26">IF(D134&lt;&gt;0,IF(E134/D134&gt;=100,"&gt;&gt;100",E134/D134*100),"-")</f>
        <v>115.11241443017543</v>
      </c>
    </row>
    <row r="135" spans="1:6" ht="24" x14ac:dyDescent="0.2">
      <c r="A135" s="63">
        <v>671</v>
      </c>
      <c r="B135" s="182" t="s">
        <v>273</v>
      </c>
      <c r="C135" s="247" t="s">
        <v>274</v>
      </c>
      <c r="D135" s="60">
        <f t="shared" ref="D135:E135" si="27">SUM(D136:D138)</f>
        <v>205639.08</v>
      </c>
      <c r="E135" s="60">
        <f t="shared" si="27"/>
        <v>236716.11</v>
      </c>
      <c r="F135" s="45">
        <f t="shared" si="26"/>
        <v>115.11241443017543</v>
      </c>
    </row>
    <row r="136" spans="1:6" ht="12.75" customHeight="1" x14ac:dyDescent="0.2">
      <c r="A136" s="63">
        <v>6711</v>
      </c>
      <c r="B136" s="65" t="s">
        <v>275</v>
      </c>
      <c r="C136" s="247" t="s">
        <v>276</v>
      </c>
      <c r="D136" s="194">
        <v>204890.37</v>
      </c>
      <c r="E136" s="194">
        <v>189909.59</v>
      </c>
      <c r="F136" s="45">
        <f t="shared" si="26"/>
        <v>92.688392333910087</v>
      </c>
    </row>
    <row r="137" spans="1:6" ht="24" x14ac:dyDescent="0.2">
      <c r="A137" s="63">
        <v>6712</v>
      </c>
      <c r="B137" s="182" t="s">
        <v>277</v>
      </c>
      <c r="C137" s="247" t="s">
        <v>278</v>
      </c>
      <c r="D137" s="194">
        <v>748.71</v>
      </c>
      <c r="E137" s="194">
        <v>46806.52</v>
      </c>
      <c r="F137" s="45">
        <f t="shared" si="26"/>
        <v>6251.6221233855558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2976729.58</v>
      </c>
      <c r="E152" s="60">
        <f>E153+E164+E202+E221+E230+E262+E273</f>
        <v>3579763.98</v>
      </c>
      <c r="F152" s="45">
        <f t="shared" si="26"/>
        <v>120.25828627671311</v>
      </c>
    </row>
    <row r="153" spans="1:6" ht="12.75" customHeight="1" x14ac:dyDescent="0.2">
      <c r="A153" s="63">
        <v>31</v>
      </c>
      <c r="B153" s="64" t="s">
        <v>308</v>
      </c>
      <c r="C153" s="247" t="s">
        <v>3</v>
      </c>
      <c r="D153" s="60">
        <f t="shared" ref="D153:E153" si="30">D154+D159+D160</f>
        <v>2671065.4499999997</v>
      </c>
      <c r="E153" s="60">
        <f t="shared" si="30"/>
        <v>3298212.67</v>
      </c>
      <c r="F153" s="45">
        <f t="shared" si="26"/>
        <v>123.4792906328821</v>
      </c>
    </row>
    <row r="154" spans="1:6" ht="12.75" customHeight="1" x14ac:dyDescent="0.2">
      <c r="A154" s="63">
        <v>311</v>
      </c>
      <c r="B154" s="64" t="s">
        <v>309</v>
      </c>
      <c r="C154" s="247" t="s">
        <v>310</v>
      </c>
      <c r="D154" s="60">
        <f t="shared" ref="D154:E154" si="31">SUM(D155:D158)</f>
        <v>2320955.59</v>
      </c>
      <c r="E154" s="60">
        <f t="shared" si="31"/>
        <v>2879449.09</v>
      </c>
      <c r="F154" s="45">
        <f t="shared" si="26"/>
        <v>124.06308429193167</v>
      </c>
    </row>
    <row r="155" spans="1:6" ht="12.75" customHeight="1" x14ac:dyDescent="0.2">
      <c r="A155" s="63">
        <v>3111</v>
      </c>
      <c r="B155" s="64" t="s">
        <v>311</v>
      </c>
      <c r="C155" s="247" t="s">
        <v>312</v>
      </c>
      <c r="D155" s="194">
        <v>2320955.59</v>
      </c>
      <c r="E155" s="194">
        <v>2879449.09</v>
      </c>
      <c r="F155" s="45">
        <f t="shared" si="26"/>
        <v>124.06308429193167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62069.63</v>
      </c>
      <c r="E159" s="194">
        <v>66629.899999999994</v>
      </c>
      <c r="F159" s="45">
        <f t="shared" si="26"/>
        <v>107.34702301270363</v>
      </c>
    </row>
    <row r="160" spans="1:6" ht="12.75" customHeight="1" x14ac:dyDescent="0.2">
      <c r="A160" s="63">
        <v>313</v>
      </c>
      <c r="B160" s="65" t="s">
        <v>321</v>
      </c>
      <c r="C160" s="247" t="s">
        <v>322</v>
      </c>
      <c r="D160" s="60">
        <f t="shared" ref="D160:E160" si="32">SUM(D161:D163)</f>
        <v>288040.23000000004</v>
      </c>
      <c r="E160" s="60">
        <f t="shared" si="32"/>
        <v>352133.68000000005</v>
      </c>
      <c r="F160" s="45">
        <f t="shared" si="26"/>
        <v>122.25156187383963</v>
      </c>
    </row>
    <row r="161" spans="1:6" ht="12.75" customHeight="1" x14ac:dyDescent="0.2">
      <c r="A161" s="63">
        <v>3131</v>
      </c>
      <c r="B161" s="65" t="s">
        <v>323</v>
      </c>
      <c r="C161" s="247" t="s">
        <v>324</v>
      </c>
      <c r="D161" s="194">
        <v>42445.24</v>
      </c>
      <c r="E161" s="194">
        <v>55242.84</v>
      </c>
      <c r="F161" s="45">
        <f t="shared" si="26"/>
        <v>130.15084848147873</v>
      </c>
    </row>
    <row r="162" spans="1:6" ht="12.75" customHeight="1" x14ac:dyDescent="0.2">
      <c r="A162" s="63">
        <v>3132</v>
      </c>
      <c r="B162" s="65" t="s">
        <v>325</v>
      </c>
      <c r="C162" s="247" t="s">
        <v>326</v>
      </c>
      <c r="D162" s="194">
        <v>245579.16</v>
      </c>
      <c r="E162" s="194">
        <v>296890.84000000003</v>
      </c>
      <c r="F162" s="45">
        <f t="shared" si="26"/>
        <v>120.89415079031951</v>
      </c>
    </row>
    <row r="163" spans="1:6" ht="12.75" customHeight="1" x14ac:dyDescent="0.2">
      <c r="A163" s="63">
        <v>3133</v>
      </c>
      <c r="B163" s="64" t="s">
        <v>327</v>
      </c>
      <c r="C163" s="247" t="s">
        <v>328</v>
      </c>
      <c r="D163" s="194">
        <v>15.83</v>
      </c>
      <c r="E163" s="194"/>
      <c r="F163" s="45">
        <f t="shared" si="26"/>
        <v>0</v>
      </c>
    </row>
    <row r="164" spans="1:6" ht="12.75" customHeight="1" x14ac:dyDescent="0.2">
      <c r="A164" s="70">
        <v>32</v>
      </c>
      <c r="B164" s="65" t="s">
        <v>329</v>
      </c>
      <c r="C164" s="247" t="s">
        <v>330</v>
      </c>
      <c r="D164" s="60">
        <f>D165+D170+D178+D188+D189+D194</f>
        <v>302543.45</v>
      </c>
      <c r="E164" s="60">
        <f>E165+E170+E178+E188+E189+E194</f>
        <v>278259.70000000007</v>
      </c>
      <c r="F164" s="45">
        <f t="shared" si="26"/>
        <v>91.973466951606468</v>
      </c>
    </row>
    <row r="165" spans="1:6" ht="12.75" customHeight="1" x14ac:dyDescent="0.2">
      <c r="A165" s="63">
        <v>321</v>
      </c>
      <c r="B165" s="64" t="s">
        <v>331</v>
      </c>
      <c r="C165" s="247" t="s">
        <v>332</v>
      </c>
      <c r="D165" s="60">
        <f t="shared" ref="D165:E165" si="33">SUM(D166:D169)</f>
        <v>44066.81</v>
      </c>
      <c r="E165" s="60">
        <f t="shared" si="33"/>
        <v>51681.7</v>
      </c>
      <c r="F165" s="45">
        <f t="shared" si="26"/>
        <v>117.2803295723017</v>
      </c>
    </row>
    <row r="166" spans="1:6" ht="12.75" customHeight="1" x14ac:dyDescent="0.2">
      <c r="A166" s="63">
        <v>3211</v>
      </c>
      <c r="B166" s="64" t="s">
        <v>333</v>
      </c>
      <c r="C166" s="247" t="s">
        <v>334</v>
      </c>
      <c r="D166" s="194">
        <v>18796.810000000001</v>
      </c>
      <c r="E166" s="194">
        <v>22477.95</v>
      </c>
      <c r="F166" s="45">
        <f t="shared" si="26"/>
        <v>119.58385492006356</v>
      </c>
    </row>
    <row r="167" spans="1:6" ht="12.75" customHeight="1" x14ac:dyDescent="0.2">
      <c r="A167" s="63">
        <v>3212</v>
      </c>
      <c r="B167" s="64" t="s">
        <v>335</v>
      </c>
      <c r="C167" s="247" t="s">
        <v>336</v>
      </c>
      <c r="D167" s="194">
        <v>24440</v>
      </c>
      <c r="E167" s="194">
        <v>28000</v>
      </c>
      <c r="F167" s="45">
        <f t="shared" si="26"/>
        <v>114.56628477905073</v>
      </c>
    </row>
    <row r="168" spans="1:6" ht="12.75" customHeight="1" x14ac:dyDescent="0.2">
      <c r="A168" s="63">
        <v>3213</v>
      </c>
      <c r="B168" s="64" t="s">
        <v>337</v>
      </c>
      <c r="C168" s="247" t="s">
        <v>338</v>
      </c>
      <c r="D168" s="194">
        <v>830</v>
      </c>
      <c r="E168" s="194">
        <v>958.75</v>
      </c>
      <c r="F168" s="45">
        <f t="shared" si="26"/>
        <v>115.51204819277108</v>
      </c>
    </row>
    <row r="169" spans="1:6" ht="12.75" customHeight="1" x14ac:dyDescent="0.2">
      <c r="A169" s="63">
        <v>3214</v>
      </c>
      <c r="B169" s="64" t="s">
        <v>339</v>
      </c>
      <c r="C169" s="247" t="s">
        <v>340</v>
      </c>
      <c r="D169" s="194">
        <v>0</v>
      </c>
      <c r="E169" s="194">
        <v>245</v>
      </c>
      <c r="F169" s="45" t="str">
        <f t="shared" si="26"/>
        <v>-</v>
      </c>
    </row>
    <row r="170" spans="1:6" ht="12.75" customHeight="1" x14ac:dyDescent="0.2">
      <c r="A170" s="63">
        <v>322</v>
      </c>
      <c r="B170" s="64" t="s">
        <v>341</v>
      </c>
      <c r="C170" s="247" t="s">
        <v>342</v>
      </c>
      <c r="D170" s="60">
        <f t="shared" ref="D170:E170" si="34">SUM(D171:D177)</f>
        <v>49351.05</v>
      </c>
      <c r="E170" s="60">
        <f t="shared" si="34"/>
        <v>57428.37</v>
      </c>
      <c r="F170" s="45">
        <f t="shared" si="26"/>
        <v>116.36706817788071</v>
      </c>
    </row>
    <row r="171" spans="1:6" ht="12.75" customHeight="1" x14ac:dyDescent="0.2">
      <c r="A171" s="63">
        <v>3221</v>
      </c>
      <c r="B171" s="64" t="s">
        <v>343</v>
      </c>
      <c r="C171" s="247" t="s">
        <v>344</v>
      </c>
      <c r="D171" s="194">
        <v>10668.58</v>
      </c>
      <c r="E171" s="194">
        <v>14626.08</v>
      </c>
      <c r="F171" s="45">
        <f t="shared" si="26"/>
        <v>137.09490860076974</v>
      </c>
    </row>
    <row r="172" spans="1:6" ht="12.75" customHeight="1" x14ac:dyDescent="0.2">
      <c r="A172" s="63">
        <v>3222</v>
      </c>
      <c r="B172" s="64" t="s">
        <v>345</v>
      </c>
      <c r="C172" s="247" t="s">
        <v>346</v>
      </c>
      <c r="D172" s="194">
        <v>6939.18</v>
      </c>
      <c r="E172" s="194">
        <v>4084.35</v>
      </c>
      <c r="F172" s="45">
        <f t="shared" si="26"/>
        <v>58.859260027841898</v>
      </c>
    </row>
    <row r="173" spans="1:6" ht="12.75" customHeight="1" x14ac:dyDescent="0.2">
      <c r="A173" s="63">
        <v>3223</v>
      </c>
      <c r="B173" s="65" t="s">
        <v>347</v>
      </c>
      <c r="C173" s="247" t="s">
        <v>348</v>
      </c>
      <c r="D173" s="194">
        <v>27466.799999999999</v>
      </c>
      <c r="E173" s="194">
        <v>34462.65</v>
      </c>
      <c r="F173" s="45">
        <f t="shared" si="26"/>
        <v>125.4702040281358</v>
      </c>
    </row>
    <row r="174" spans="1:6" ht="12.75" customHeight="1" x14ac:dyDescent="0.2">
      <c r="A174" s="63">
        <v>3224</v>
      </c>
      <c r="B174" s="65" t="s">
        <v>349</v>
      </c>
      <c r="C174" s="247" t="s">
        <v>350</v>
      </c>
      <c r="D174" s="194">
        <v>3334.16</v>
      </c>
      <c r="E174" s="194">
        <v>2437.54</v>
      </c>
      <c r="F174" s="45">
        <f t="shared" si="26"/>
        <v>73.108069198838692</v>
      </c>
    </row>
    <row r="175" spans="1:6" ht="12.75" customHeight="1" x14ac:dyDescent="0.2">
      <c r="A175" s="63">
        <v>3225</v>
      </c>
      <c r="B175" s="65" t="s">
        <v>351</v>
      </c>
      <c r="C175" s="247" t="s">
        <v>352</v>
      </c>
      <c r="D175" s="194">
        <v>492.89</v>
      </c>
      <c r="E175" s="194">
        <v>1074</v>
      </c>
      <c r="F175" s="45">
        <f t="shared" si="26"/>
        <v>217.89851691046684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449.44</v>
      </c>
      <c r="E177" s="194">
        <v>743.75</v>
      </c>
      <c r="F177" s="45">
        <f t="shared" si="26"/>
        <v>165.48371306514773</v>
      </c>
    </row>
    <row r="178" spans="1:6" ht="12.75" customHeight="1" x14ac:dyDescent="0.2">
      <c r="A178" s="63">
        <v>323</v>
      </c>
      <c r="B178" s="65" t="s">
        <v>357</v>
      </c>
      <c r="C178" s="247" t="s">
        <v>358</v>
      </c>
      <c r="D178" s="60">
        <f t="shared" ref="D178:E178" si="35">SUM(D179:D187)</f>
        <v>194534.42</v>
      </c>
      <c r="E178" s="60">
        <f t="shared" si="35"/>
        <v>154214.22</v>
      </c>
      <c r="F178" s="45">
        <f t="shared" si="26"/>
        <v>79.273487951386699</v>
      </c>
    </row>
    <row r="179" spans="1:6" ht="12.75" customHeight="1" x14ac:dyDescent="0.2">
      <c r="A179" s="63">
        <v>3231</v>
      </c>
      <c r="B179" s="65" t="s">
        <v>359</v>
      </c>
      <c r="C179" s="247" t="s">
        <v>360</v>
      </c>
      <c r="D179" s="194">
        <v>17820.490000000002</v>
      </c>
      <c r="E179" s="194">
        <v>20413.259999999998</v>
      </c>
      <c r="F179" s="45">
        <f t="shared" si="26"/>
        <v>114.54937546610668</v>
      </c>
    </row>
    <row r="180" spans="1:6" ht="12.75" customHeight="1" x14ac:dyDescent="0.2">
      <c r="A180" s="63">
        <v>3232</v>
      </c>
      <c r="B180" s="65" t="s">
        <v>361</v>
      </c>
      <c r="C180" s="247" t="s">
        <v>362</v>
      </c>
      <c r="D180" s="194">
        <v>40457.64</v>
      </c>
      <c r="E180" s="194">
        <v>5382</v>
      </c>
      <c r="F180" s="45">
        <f t="shared" si="26"/>
        <v>13.302802635052366</v>
      </c>
    </row>
    <row r="181" spans="1:6" ht="12.75" customHeight="1" x14ac:dyDescent="0.2">
      <c r="A181" s="63">
        <v>3233</v>
      </c>
      <c r="B181" s="65" t="s">
        <v>363</v>
      </c>
      <c r="C181" s="247" t="s">
        <v>364</v>
      </c>
      <c r="D181" s="194">
        <v>247.44</v>
      </c>
      <c r="E181" s="194"/>
      <c r="F181" s="45">
        <f t="shared" si="26"/>
        <v>0</v>
      </c>
    </row>
    <row r="182" spans="1:6" ht="12.75" customHeight="1" x14ac:dyDescent="0.2">
      <c r="A182" s="63">
        <v>3234</v>
      </c>
      <c r="B182" s="65" t="s">
        <v>365</v>
      </c>
      <c r="C182" s="247" t="s">
        <v>366</v>
      </c>
      <c r="D182" s="194">
        <v>10320.32</v>
      </c>
      <c r="E182" s="194">
        <v>9923.18</v>
      </c>
      <c r="F182" s="45">
        <f t="shared" si="26"/>
        <v>96.151863508108278</v>
      </c>
    </row>
    <row r="183" spans="1:6" ht="12.75" customHeight="1" x14ac:dyDescent="0.2">
      <c r="A183" s="63">
        <v>3235</v>
      </c>
      <c r="B183" s="64" t="s">
        <v>367</v>
      </c>
      <c r="C183" s="247" t="s">
        <v>368</v>
      </c>
      <c r="D183" s="194">
        <v>61407.26</v>
      </c>
      <c r="E183" s="194">
        <v>55809.93</v>
      </c>
      <c r="F183" s="45">
        <f t="shared" si="26"/>
        <v>90.884905139880857</v>
      </c>
    </row>
    <row r="184" spans="1:6" ht="12.75" customHeight="1" x14ac:dyDescent="0.2">
      <c r="A184" s="63">
        <v>3236</v>
      </c>
      <c r="B184" s="64" t="s">
        <v>369</v>
      </c>
      <c r="C184" s="247" t="s">
        <v>370</v>
      </c>
      <c r="D184" s="194">
        <v>2933.47</v>
      </c>
      <c r="E184" s="194">
        <v>3016.86</v>
      </c>
      <c r="F184" s="45">
        <f t="shared" si="26"/>
        <v>102.84270846471928</v>
      </c>
    </row>
    <row r="185" spans="1:6" ht="12.75" customHeight="1" x14ac:dyDescent="0.2">
      <c r="A185" s="63">
        <v>3237</v>
      </c>
      <c r="B185" s="64" t="s">
        <v>371</v>
      </c>
      <c r="C185" s="247" t="s">
        <v>372</v>
      </c>
      <c r="D185" s="194">
        <v>52112.21</v>
      </c>
      <c r="E185" s="194">
        <v>39521.129999999997</v>
      </c>
      <c r="F185" s="45">
        <f t="shared" si="26"/>
        <v>75.838522296406154</v>
      </c>
    </row>
    <row r="186" spans="1:6" ht="12.75" customHeight="1" x14ac:dyDescent="0.2">
      <c r="A186" s="63">
        <v>3238</v>
      </c>
      <c r="B186" s="64" t="s">
        <v>373</v>
      </c>
      <c r="C186" s="247" t="s">
        <v>374</v>
      </c>
      <c r="D186" s="194">
        <v>2992.49</v>
      </c>
      <c r="E186" s="194">
        <v>5129.2</v>
      </c>
      <c r="F186" s="45">
        <f t="shared" si="26"/>
        <v>171.40241070145598</v>
      </c>
    </row>
    <row r="187" spans="1:6" ht="12.75" customHeight="1" x14ac:dyDescent="0.2">
      <c r="A187" s="63">
        <v>3239</v>
      </c>
      <c r="B187" s="64" t="s">
        <v>375</v>
      </c>
      <c r="C187" s="247" t="s">
        <v>376</v>
      </c>
      <c r="D187" s="194">
        <v>6243.1</v>
      </c>
      <c r="E187" s="194">
        <v>15018.66</v>
      </c>
      <c r="F187" s="45">
        <f t="shared" si="26"/>
        <v>240.56414281366628</v>
      </c>
    </row>
    <row r="188" spans="1:6" ht="12.75" customHeight="1" x14ac:dyDescent="0.2">
      <c r="A188" s="63">
        <v>324</v>
      </c>
      <c r="B188" s="64" t="s">
        <v>377</v>
      </c>
      <c r="C188" s="247" t="s">
        <v>378</v>
      </c>
      <c r="D188" s="194">
        <v>1785.98</v>
      </c>
      <c r="E188" s="194">
        <v>3919.76</v>
      </c>
      <c r="F188" s="45">
        <f t="shared" si="26"/>
        <v>219.47390228334024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12805.19</v>
      </c>
      <c r="E194" s="60">
        <f t="shared" si="36"/>
        <v>11015.650000000001</v>
      </c>
      <c r="F194" s="45">
        <f t="shared" si="26"/>
        <v>86.024885222320023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856.18</v>
      </c>
      <c r="E196" s="194">
        <v>199.64</v>
      </c>
      <c r="F196" s="45">
        <f t="shared" si="26"/>
        <v>23.317526688313205</v>
      </c>
    </row>
    <row r="197" spans="1:6" ht="12.75" customHeight="1" x14ac:dyDescent="0.2">
      <c r="A197" s="63">
        <v>3293</v>
      </c>
      <c r="B197" s="64" t="s">
        <v>395</v>
      </c>
      <c r="C197" s="247" t="s">
        <v>396</v>
      </c>
      <c r="D197" s="194">
        <v>5043.01</v>
      </c>
      <c r="E197" s="194">
        <v>4370.05</v>
      </c>
      <c r="F197" s="45">
        <f t="shared" si="26"/>
        <v>86.655588626633701</v>
      </c>
    </row>
    <row r="198" spans="1:6" ht="12.75" customHeight="1" x14ac:dyDescent="0.2">
      <c r="A198" s="63">
        <v>3294</v>
      </c>
      <c r="B198" s="64" t="s">
        <v>397</v>
      </c>
      <c r="C198" s="247" t="s">
        <v>398</v>
      </c>
      <c r="D198" s="194">
        <v>387</v>
      </c>
      <c r="E198" s="194">
        <v>295</v>
      </c>
      <c r="F198" s="45">
        <f t="shared" si="26"/>
        <v>76.227390180878558</v>
      </c>
    </row>
    <row r="199" spans="1:6" ht="12.75" customHeight="1" x14ac:dyDescent="0.2">
      <c r="A199" s="63">
        <v>3295</v>
      </c>
      <c r="B199" s="64" t="s">
        <v>399</v>
      </c>
      <c r="C199" s="247" t="s">
        <v>400</v>
      </c>
      <c r="D199" s="194">
        <v>4168.28</v>
      </c>
      <c r="E199" s="194">
        <v>5496.93</v>
      </c>
      <c r="F199" s="45">
        <f t="shared" si="26"/>
        <v>131.87525790014107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2350.7199999999998</v>
      </c>
      <c r="E201" s="194">
        <v>654.03</v>
      </c>
      <c r="F201" s="45">
        <f t="shared" si="26"/>
        <v>27.822539477266538</v>
      </c>
    </row>
    <row r="202" spans="1:6" ht="12.75" customHeight="1" x14ac:dyDescent="0.2">
      <c r="A202" s="63">
        <v>34</v>
      </c>
      <c r="B202" s="183" t="s">
        <v>405</v>
      </c>
      <c r="C202" s="247" t="s">
        <v>406</v>
      </c>
      <c r="D202" s="60">
        <f t="shared" ref="D202:E202" si="37">D203+D208+D216</f>
        <v>1499.69</v>
      </c>
      <c r="E202" s="60">
        <f t="shared" si="37"/>
        <v>1671.6100000000001</v>
      </c>
      <c r="F202" s="45">
        <f t="shared" si="26"/>
        <v>111.46370249851635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1499.69</v>
      </c>
      <c r="E216" s="60">
        <f t="shared" si="40"/>
        <v>1671.6100000000001</v>
      </c>
      <c r="F216" s="45">
        <f t="shared" si="26"/>
        <v>111.46370249851635</v>
      </c>
    </row>
    <row r="217" spans="1:6" ht="12.75" customHeight="1" x14ac:dyDescent="0.2">
      <c r="A217" s="63">
        <v>3431</v>
      </c>
      <c r="B217" s="182" t="s">
        <v>435</v>
      </c>
      <c r="C217" s="247" t="s">
        <v>436</v>
      </c>
      <c r="D217" s="194">
        <v>1420.69</v>
      </c>
      <c r="E217" s="194">
        <v>1671.4</v>
      </c>
      <c r="F217" s="45">
        <f t="shared" si="26"/>
        <v>117.64705882352942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0.21</v>
      </c>
      <c r="F219" s="45" t="str">
        <f t="shared" si="26"/>
        <v>-</v>
      </c>
    </row>
    <row r="220" spans="1:6" ht="12.75" customHeight="1" x14ac:dyDescent="0.2">
      <c r="A220" s="63">
        <v>3434</v>
      </c>
      <c r="B220" s="65" t="s">
        <v>441</v>
      </c>
      <c r="C220" s="247" t="s">
        <v>442</v>
      </c>
      <c r="D220" s="194">
        <v>79</v>
      </c>
      <c r="E220" s="194"/>
      <c r="F220" s="45">
        <f t="shared" si="26"/>
        <v>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1620.99</v>
      </c>
      <c r="E273" s="60">
        <f t="shared" si="60"/>
        <v>1620</v>
      </c>
      <c r="F273" s="45">
        <f t="shared" ref="F273:F277" si="61">IF(D273&lt;&gt;0,IF(E273/D273&gt;=100,"&gt;&gt;100",E273/D273*100),"-")</f>
        <v>99.93892621175948</v>
      </c>
    </row>
    <row r="274" spans="1:6" ht="12.75" customHeight="1" x14ac:dyDescent="0.2">
      <c r="A274" s="63">
        <v>381</v>
      </c>
      <c r="B274" s="64" t="s">
        <v>540</v>
      </c>
      <c r="C274" s="247" t="s">
        <v>541</v>
      </c>
      <c r="D274" s="60">
        <f t="shared" ref="D274:E274" si="62">SUM(D275:D277)</f>
        <v>1620.99</v>
      </c>
      <c r="E274" s="60">
        <f t="shared" si="62"/>
        <v>1620</v>
      </c>
      <c r="F274" s="45">
        <f t="shared" si="61"/>
        <v>99.93892621175948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1620.99</v>
      </c>
      <c r="E276" s="194">
        <v>1620</v>
      </c>
      <c r="F276" s="45">
        <f t="shared" si="61"/>
        <v>99.93892621175948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2976729.58</v>
      </c>
      <c r="E299" s="60">
        <f>E152-E297+E298</f>
        <v>3579763.98</v>
      </c>
      <c r="F299" s="45">
        <f t="shared" si="68"/>
        <v>120.25828627671311</v>
      </c>
    </row>
    <row r="300" spans="1:6" ht="12.75" customHeight="1" x14ac:dyDescent="0.2">
      <c r="A300" s="63" t="s">
        <v>581</v>
      </c>
      <c r="B300" s="64" t="s">
        <v>592</v>
      </c>
      <c r="C300" s="247" t="s">
        <v>593</v>
      </c>
      <c r="D300" s="60">
        <f>IF(D6&gt;=D299,D6-D299,0)</f>
        <v>26931.280000000261</v>
      </c>
      <c r="E300" s="60">
        <f>IF(E6&gt;=E299,E6-E299,0)</f>
        <v>0</v>
      </c>
      <c r="F300" s="45">
        <f t="shared" si="68"/>
        <v>0</v>
      </c>
    </row>
    <row r="301" spans="1:6" ht="12.75" customHeight="1" x14ac:dyDescent="0.2">
      <c r="A301" s="63" t="s">
        <v>581</v>
      </c>
      <c r="B301" s="64" t="s">
        <v>594</v>
      </c>
      <c r="C301" s="247" t="s">
        <v>595</v>
      </c>
      <c r="D301" s="60">
        <f>IF(D299&gt;=D6,D299-D6,0)</f>
        <v>0</v>
      </c>
      <c r="E301" s="60">
        <f>IF(E299&gt;=E6,E299-E6,0)</f>
        <v>63433.63000000082</v>
      </c>
      <c r="F301" s="45" t="str">
        <f t="shared" si="68"/>
        <v>-</v>
      </c>
    </row>
    <row r="302" spans="1:6" ht="12.75" customHeight="1" x14ac:dyDescent="0.2">
      <c r="A302" s="63">
        <v>92211</v>
      </c>
      <c r="B302" s="64" t="s">
        <v>596</v>
      </c>
      <c r="C302" s="247" t="s">
        <v>597</v>
      </c>
      <c r="D302" s="194">
        <v>9732.92</v>
      </c>
      <c r="E302" s="194">
        <v>0</v>
      </c>
      <c r="F302" s="45">
        <f t="shared" si="68"/>
        <v>0</v>
      </c>
    </row>
    <row r="303" spans="1:6" ht="12.75" customHeight="1" x14ac:dyDescent="0.2">
      <c r="A303" s="63">
        <v>92221</v>
      </c>
      <c r="B303" s="64" t="s">
        <v>598</v>
      </c>
      <c r="C303" s="247" t="s">
        <v>599</v>
      </c>
      <c r="D303" s="194">
        <v>0</v>
      </c>
      <c r="E303" s="194">
        <v>2124.35</v>
      </c>
      <c r="F303" s="45" t="str">
        <f t="shared" si="68"/>
        <v>-</v>
      </c>
    </row>
    <row r="304" spans="1:6" ht="12.75" customHeight="1" x14ac:dyDescent="0.2">
      <c r="A304" s="63">
        <v>96</v>
      </c>
      <c r="B304" s="220" t="s">
        <v>600</v>
      </c>
      <c r="C304" s="247" t="s">
        <v>601</v>
      </c>
      <c r="D304" s="194">
        <v>8685.74</v>
      </c>
      <c r="E304" s="194">
        <v>183794.08</v>
      </c>
      <c r="F304" s="45">
        <f t="shared" si="68"/>
        <v>2116.0439985539515</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797.3</v>
      </c>
      <c r="E308" s="60">
        <f t="shared" si="71"/>
        <v>858.23</v>
      </c>
      <c r="F308" s="45">
        <f t="shared" ref="F308:F428" si="72">IF(D308&lt;&gt;0,IF(E308/D308&gt;=100,"&gt;&gt;100",E308/D308*100),"-")</f>
        <v>107.64204189138343</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797.3</v>
      </c>
      <c r="E321" s="60">
        <f t="shared" si="76"/>
        <v>858.23</v>
      </c>
      <c r="F321" s="45">
        <f t="shared" si="72"/>
        <v>107.64204189138343</v>
      </c>
    </row>
    <row r="322" spans="1:6" ht="12.75" customHeight="1" x14ac:dyDescent="0.2">
      <c r="A322" s="63">
        <v>721</v>
      </c>
      <c r="B322" s="64" t="s">
        <v>635</v>
      </c>
      <c r="C322" s="247" t="s">
        <v>636</v>
      </c>
      <c r="D322" s="60">
        <f t="shared" ref="D322:E322" si="77">SUM(D323:D326)</f>
        <v>781.38</v>
      </c>
      <c r="E322" s="60">
        <f t="shared" si="77"/>
        <v>806.49</v>
      </c>
      <c r="F322" s="45">
        <f t="shared" si="72"/>
        <v>103.21354526606771</v>
      </c>
    </row>
    <row r="323" spans="1:6" ht="12.75" customHeight="1" x14ac:dyDescent="0.2">
      <c r="A323" s="63">
        <v>7211</v>
      </c>
      <c r="B323" s="64" t="s">
        <v>637</v>
      </c>
      <c r="C323" s="247" t="s">
        <v>638</v>
      </c>
      <c r="D323" s="194">
        <v>781.38</v>
      </c>
      <c r="E323" s="194">
        <v>806.49</v>
      </c>
      <c r="F323" s="45">
        <f t="shared" si="72"/>
        <v>103.21354526606771</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15.92</v>
      </c>
      <c r="E341" s="60">
        <f t="shared" si="80"/>
        <v>51.74</v>
      </c>
      <c r="F341" s="45">
        <f t="shared" si="72"/>
        <v>325</v>
      </c>
    </row>
    <row r="342" spans="1:6" ht="12.75" customHeight="1" x14ac:dyDescent="0.2">
      <c r="A342" s="63">
        <v>7241</v>
      </c>
      <c r="B342" s="64" t="s">
        <v>675</v>
      </c>
      <c r="C342" s="247" t="s">
        <v>676</v>
      </c>
      <c r="D342" s="194">
        <v>15.92</v>
      </c>
      <c r="E342" s="194">
        <v>51.74</v>
      </c>
      <c r="F342" s="45">
        <f t="shared" si="72"/>
        <v>325</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41888.01</v>
      </c>
      <c r="E360" s="60">
        <f t="shared" si="86"/>
        <v>75948.600000000006</v>
      </c>
      <c r="F360" s="45">
        <f t="shared" si="72"/>
        <v>181.31345938849805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6588.01</v>
      </c>
      <c r="E373" s="60">
        <f t="shared" si="90"/>
        <v>35327.35</v>
      </c>
      <c r="F373" s="45">
        <f t="shared" si="72"/>
        <v>536.23704274887257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4526.37</v>
      </c>
      <c r="E379" s="60">
        <f t="shared" si="92"/>
        <v>33976.83</v>
      </c>
      <c r="F379" s="45">
        <f t="shared" si="72"/>
        <v>750.64190510276455</v>
      </c>
    </row>
    <row r="380" spans="1:6" ht="12.75" customHeight="1" x14ac:dyDescent="0.2">
      <c r="A380" s="63">
        <v>4221</v>
      </c>
      <c r="B380" s="64" t="s">
        <v>647</v>
      </c>
      <c r="C380" s="247" t="s">
        <v>739</v>
      </c>
      <c r="D380" s="194">
        <v>4526.37</v>
      </c>
      <c r="E380" s="194">
        <v>19573.45</v>
      </c>
      <c r="F380" s="45">
        <f t="shared" si="72"/>
        <v>432.43150692497522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12896.05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1507.33</v>
      </c>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2061.64</v>
      </c>
      <c r="E393" s="60">
        <f t="shared" si="94"/>
        <v>1350.52</v>
      </c>
      <c r="F393" s="45">
        <f t="shared" si="72"/>
        <v>65.507072039735363</v>
      </c>
    </row>
    <row r="394" spans="1:6" ht="12.75" customHeight="1" x14ac:dyDescent="0.2">
      <c r="A394" s="63">
        <v>4241</v>
      </c>
      <c r="B394" s="64" t="s">
        <v>756</v>
      </c>
      <c r="C394" s="247" t="s">
        <v>757</v>
      </c>
      <c r="D394" s="194">
        <v>2061.64</v>
      </c>
      <c r="E394" s="194">
        <v>1350.52</v>
      </c>
      <c r="F394" s="45">
        <f t="shared" si="72"/>
        <v>65.507072039735363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35300</v>
      </c>
      <c r="E412" s="60">
        <f t="shared" si="100"/>
        <v>40621.25</v>
      </c>
      <c r="F412" s="45">
        <f t="shared" si="72"/>
        <v>115.0743626062323</v>
      </c>
    </row>
    <row r="413" spans="1:6" ht="12.75" customHeight="1" x14ac:dyDescent="0.2">
      <c r="A413" s="63">
        <v>451</v>
      </c>
      <c r="B413" s="64" t="s">
        <v>784</v>
      </c>
      <c r="C413" s="247" t="s">
        <v>785</v>
      </c>
      <c r="D413" s="194">
        <v>35300</v>
      </c>
      <c r="E413" s="194">
        <v>40621.25</v>
      </c>
      <c r="F413" s="45">
        <f t="shared" si="72"/>
        <v>115.0743626062323</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41090.71</v>
      </c>
      <c r="E418" s="60">
        <f t="shared" si="102"/>
        <v>75090.37000000001</v>
      </c>
      <c r="F418" s="45">
        <f t="shared" si="72"/>
        <v>182.74293629874006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6.02</v>
      </c>
      <c r="F421" s="45" t="str">
        <f t="shared" si="72"/>
        <v>-</v>
      </c>
    </row>
    <row r="422" spans="1:6" ht="12.75" customHeight="1" x14ac:dyDescent="0.2">
      <c r="A422" s="63" t="s">
        <v>581</v>
      </c>
      <c r="B422" s="64" t="s">
        <v>802</v>
      </c>
      <c r="C422" s="247" t="s">
        <v>803</v>
      </c>
      <c r="D422" s="60">
        <f>D6+D308</f>
        <v>3004458.16</v>
      </c>
      <c r="E422" s="60">
        <f>E6+E308</f>
        <v>3517188.5799999991</v>
      </c>
      <c r="F422" s="45">
        <f t="shared" si="72"/>
        <v>117.06565352868815</v>
      </c>
    </row>
    <row r="423" spans="1:6" ht="12.75" customHeight="1" x14ac:dyDescent="0.2">
      <c r="A423" s="63" t="s">
        <v>581</v>
      </c>
      <c r="B423" s="64" t="s">
        <v>804</v>
      </c>
      <c r="C423" s="247" t="s">
        <v>805</v>
      </c>
      <c r="D423" s="60">
        <f t="shared" ref="D423:E423" si="103">D299+D360</f>
        <v>3018617.59</v>
      </c>
      <c r="E423" s="60">
        <f t="shared" si="103"/>
        <v>3655712.58</v>
      </c>
      <c r="F423" s="45">
        <f t="shared" si="72"/>
        <v>121.10552168352004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14159.429999999702</v>
      </c>
      <c r="E425" s="60">
        <f t="shared" si="105"/>
        <v>138524.00000000093</v>
      </c>
      <c r="F425" s="45">
        <f t="shared" si="72"/>
        <v>978.31621753138268</v>
      </c>
    </row>
    <row r="426" spans="1:6" ht="12.75" customHeight="1" x14ac:dyDescent="0.2">
      <c r="A426" s="251" t="s">
        <v>810</v>
      </c>
      <c r="B426" s="183" t="s">
        <v>811</v>
      </c>
      <c r="C426" s="252" t="s">
        <v>812</v>
      </c>
      <c r="D426" s="60">
        <f t="shared" ref="D426:E426" si="106">IF(D302-D303+D419-D420&gt;=0,D302-D303+D419-D420,0)</f>
        <v>9732.92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2124.35</v>
      </c>
      <c r="F427" s="45" t="str">
        <f t="shared" si="72"/>
        <v>-</v>
      </c>
    </row>
    <row r="428" spans="1:6" ht="24" x14ac:dyDescent="0.2">
      <c r="A428" s="249" t="s">
        <v>815</v>
      </c>
      <c r="B428" s="243" t="s">
        <v>816</v>
      </c>
      <c r="C428" s="250" t="s">
        <v>817</v>
      </c>
      <c r="D428" s="81">
        <f t="shared" ref="D428:E428" si="108">D304+D421</f>
        <v>8685.74</v>
      </c>
      <c r="E428" s="81">
        <f t="shared" si="108"/>
        <v>183800.09999999998</v>
      </c>
      <c r="F428" s="61">
        <f t="shared" si="72"/>
        <v>2116.1133075592866</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3004458.16</v>
      </c>
      <c r="E643" s="60">
        <f>E422+E430</f>
        <v>3517188.5799999991</v>
      </c>
      <c r="F643" s="45">
        <f t="shared" si="109"/>
        <v>117.06565352868815</v>
      </c>
    </row>
    <row r="644" spans="1:6" ht="12.75" customHeight="1" x14ac:dyDescent="0.2">
      <c r="A644" s="63" t="s">
        <v>581</v>
      </c>
      <c r="B644" s="64" t="s">
        <v>1237</v>
      </c>
      <c r="C644" s="247" t="s">
        <v>1238</v>
      </c>
      <c r="D644" s="60">
        <f>D423+D535</f>
        <v>3018617.59</v>
      </c>
      <c r="E644" s="60">
        <f>E423+E535</f>
        <v>3655712.58</v>
      </c>
      <c r="F644" s="45">
        <f t="shared" si="109"/>
        <v>121.10552168352004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14159.429999999702</v>
      </c>
      <c r="E646" s="60">
        <f t="shared" si="164"/>
        <v>138524.00000000093</v>
      </c>
      <c r="F646" s="45">
        <f t="shared" si="109"/>
        <v>978.31621753138268</v>
      </c>
    </row>
    <row r="647" spans="1:6" ht="24" x14ac:dyDescent="0.2">
      <c r="A647" s="251" t="s">
        <v>1243</v>
      </c>
      <c r="B647" s="64" t="s">
        <v>1244</v>
      </c>
      <c r="C647" s="252" t="s">
        <v>1243</v>
      </c>
      <c r="D647" s="60">
        <f>IF(D426-D427+D641-D642&gt;=0,D426-D427+D641-D642,0)</f>
        <v>9732.92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2124.35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4426.5099999997019</v>
      </c>
      <c r="E650" s="60">
        <f t="shared" si="166"/>
        <v>140648.35000000094</v>
      </c>
      <c r="F650" s="45">
        <f t="shared" si="109"/>
        <v>3177.4095167527103</v>
      </c>
    </row>
    <row r="651" spans="1:6" ht="24" x14ac:dyDescent="0.2">
      <c r="A651" s="249" t="s">
        <v>1251</v>
      </c>
      <c r="B651" s="184" t="s">
        <v>1252</v>
      </c>
      <c r="C651" s="250" t="s">
        <v>1251</v>
      </c>
      <c r="D651" s="196">
        <v>151840.57999999999</v>
      </c>
      <c r="E651" s="196"/>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14328.64</v>
      </c>
      <c r="E653" s="194">
        <v>2288.12</v>
      </c>
      <c r="F653" s="45">
        <f t="shared" ref="F653:F740" si="167">IF(D653&lt;&gt;0,IF(E653/D653&gt;=100,"&gt;&gt;100",E653/D653*100),"-")</f>
        <v>15.968856779150009</v>
      </c>
    </row>
    <row r="654" spans="1:6" ht="12.75" customHeight="1" x14ac:dyDescent="0.2">
      <c r="A654" s="63" t="s">
        <v>1256</v>
      </c>
      <c r="B654" s="64" t="s">
        <v>1257</v>
      </c>
      <c r="C654" s="247" t="s">
        <v>1256</v>
      </c>
      <c r="D654" s="194">
        <v>1046270.72</v>
      </c>
      <c r="E654" s="194">
        <v>1372329.11</v>
      </c>
      <c r="F654" s="45">
        <f t="shared" si="167"/>
        <v>131.16386454932046</v>
      </c>
    </row>
    <row r="655" spans="1:6" ht="12.75" customHeight="1" x14ac:dyDescent="0.2">
      <c r="A655" s="63" t="s">
        <v>1258</v>
      </c>
      <c r="B655" s="64" t="s">
        <v>1259</v>
      </c>
      <c r="C655" s="247" t="s">
        <v>1258</v>
      </c>
      <c r="D655" s="194">
        <v>1058311.24</v>
      </c>
      <c r="E655" s="194">
        <v>1334052.3500000001</v>
      </c>
      <c r="F655" s="45">
        <f t="shared" si="167"/>
        <v>126.0548220200326</v>
      </c>
    </row>
    <row r="656" spans="1:6" ht="24" x14ac:dyDescent="0.2">
      <c r="A656" s="63">
        <v>11</v>
      </c>
      <c r="B656" s="64" t="s">
        <v>1260</v>
      </c>
      <c r="C656" s="247" t="s">
        <v>1261</v>
      </c>
      <c r="D656" s="60">
        <f t="shared" ref="D656:E656" si="168">+D653+D654-D655</f>
        <v>2288.1199999998789</v>
      </c>
      <c r="E656" s="60">
        <f t="shared" si="168"/>
        <v>40564.880000000121</v>
      </c>
      <c r="F656" s="45">
        <f t="shared" si="167"/>
        <v>1772.847577924334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66</v>
      </c>
      <c r="E658" s="253">
        <v>71</v>
      </c>
      <c r="F658" s="45">
        <f t="shared" si="167"/>
        <v>107.57575757575756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57</v>
      </c>
      <c r="E660" s="253">
        <v>59</v>
      </c>
      <c r="F660" s="45">
        <f t="shared" si="167"/>
        <v>103.50877192982458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1784924.11</v>
      </c>
      <c r="E683" s="192">
        <v>1973102.38</v>
      </c>
      <c r="F683" s="71">
        <f t="shared" si="167"/>
        <v>110.5426482249713</v>
      </c>
    </row>
    <row r="684" spans="1:6" ht="24" x14ac:dyDescent="0.2">
      <c r="A684" s="70">
        <v>63613</v>
      </c>
      <c r="B684" s="182" t="s">
        <v>1317</v>
      </c>
      <c r="C684" s="278" t="s">
        <v>1318</v>
      </c>
      <c r="D684" s="192">
        <v>0</v>
      </c>
      <c r="E684" s="192">
        <v>624</v>
      </c>
      <c r="F684" s="71" t="str">
        <f t="shared" si="167"/>
        <v>-</v>
      </c>
    </row>
    <row r="685" spans="1:6" ht="24" x14ac:dyDescent="0.2">
      <c r="A685" s="63">
        <v>63622</v>
      </c>
      <c r="B685" s="244" t="s">
        <v>1319</v>
      </c>
      <c r="C685" s="247" t="s">
        <v>1320</v>
      </c>
      <c r="D685" s="194">
        <v>0</v>
      </c>
      <c r="E685" s="194">
        <v>763.38</v>
      </c>
      <c r="F685" s="45" t="str">
        <f t="shared" si="167"/>
        <v>-</v>
      </c>
    </row>
    <row r="686" spans="1:6" ht="24" x14ac:dyDescent="0.2">
      <c r="A686" s="63">
        <v>63623</v>
      </c>
      <c r="B686" s="244" t="s">
        <v>1321</v>
      </c>
      <c r="C686" s="247" t="s">
        <v>1322</v>
      </c>
      <c r="D686" s="194">
        <v>1925.88</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12858.16</v>
      </c>
      <c r="E724" s="192">
        <v>12313.42</v>
      </c>
      <c r="F724" s="71">
        <f t="shared" si="167"/>
        <v>95.763468490048339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1170.8499999999999</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6899.67</v>
      </c>
      <c r="E732" s="192">
        <v>2949.08</v>
      </c>
      <c r="F732" s="71">
        <f t="shared" si="167"/>
        <v>42.742334053657636</v>
      </c>
    </row>
    <row r="733" spans="1:6" ht="12.75" customHeight="1" x14ac:dyDescent="0.2">
      <c r="A733" s="70">
        <v>31215</v>
      </c>
      <c r="B733" s="65" t="s">
        <v>1395</v>
      </c>
      <c r="C733" s="278" t="s">
        <v>1396</v>
      </c>
      <c r="D733" s="192">
        <v>3574.29</v>
      </c>
      <c r="E733" s="192">
        <v>3090.08</v>
      </c>
      <c r="F733" s="71">
        <f t="shared" si="167"/>
        <v>86.452973877329484</v>
      </c>
    </row>
    <row r="734" spans="1:6" ht="12.75" customHeight="1" x14ac:dyDescent="0.2">
      <c r="A734" s="70">
        <v>32121</v>
      </c>
      <c r="B734" s="65" t="s">
        <v>1397</v>
      </c>
      <c r="C734" s="278" t="s">
        <v>1398</v>
      </c>
      <c r="D734" s="192">
        <v>24440</v>
      </c>
      <c r="E734" s="192">
        <v>28000</v>
      </c>
      <c r="F734" s="71">
        <f t="shared" si="167"/>
        <v>114.56628477905073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2707.59</v>
      </c>
      <c r="E736" s="194">
        <v>2866.86</v>
      </c>
      <c r="F736" s="45">
        <f t="shared" si="167"/>
        <v>105.88235294117648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22937.73</v>
      </c>
      <c r="E738" s="194">
        <v>30745.85</v>
      </c>
      <c r="F738" s="45">
        <f t="shared" si="167"/>
        <v>134.04050880361746</v>
      </c>
    </row>
    <row r="739" spans="1:6" ht="12.75" customHeight="1" x14ac:dyDescent="0.2">
      <c r="A739" s="70" t="s">
        <v>1407</v>
      </c>
      <c r="B739" s="65" t="s">
        <v>1408</v>
      </c>
      <c r="C739" s="278" t="s">
        <v>1407</v>
      </c>
      <c r="D739" s="192">
        <v>626.98</v>
      </c>
      <c r="E739" s="192">
        <v>3030.78</v>
      </c>
      <c r="F739" s="71">
        <f t="shared" si="167"/>
        <v>483.39340967813962</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v>4992</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271" zoomScaleNormal="100" workbookViewId="0">
      <selection activeCell="D381" sqref="D38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1523874.3000000003</v>
      </c>
      <c r="E6" s="180">
        <f t="shared" si="0"/>
        <v>1623379.1600000006</v>
      </c>
      <c r="F6" s="181">
        <f t="shared" ref="F6:F298" si="1">IF(D6&gt;0,IF(E6/D6&gt;=100,"&gt;&gt;100",E6/D6*100),"-")</f>
        <v>106.52972886280713</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1360272.6900000002</v>
      </c>
      <c r="E7" s="79">
        <f t="shared" si="2"/>
        <v>1389848.9400000006</v>
      </c>
      <c r="F7" s="71">
        <f t="shared" si="1"/>
        <v>102.17428830391357</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7918.6500000000005</v>
      </c>
      <c r="E8" s="79">
        <f>E9+E10-E11</f>
        <v>7856.1500000000005</v>
      </c>
      <c r="F8" s="71">
        <f t="shared" si="1"/>
        <v>99.21072405018532</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6848.84</v>
      </c>
      <c r="E9" s="192">
        <v>6848.84</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2234.52</v>
      </c>
      <c r="E10" s="192">
        <v>2234.52</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1164.71</v>
      </c>
      <c r="E11" s="192">
        <v>1227.21</v>
      </c>
      <c r="F11" s="71">
        <f t="shared" si="1"/>
        <v>105.36614264495026</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1274206.2600000002</v>
      </c>
      <c r="E12" s="79">
        <f t="shared" si="3"/>
        <v>1303845.0100000007</v>
      </c>
      <c r="F12" s="71">
        <f t="shared" si="1"/>
        <v>102.32605590871924</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1252649.5700000003</v>
      </c>
      <c r="E13" s="79">
        <f t="shared" si="4"/>
        <v>1270056.7300000004</v>
      </c>
      <c r="F13" s="71">
        <f t="shared" si="1"/>
        <v>101.38962726822317</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657.43</v>
      </c>
      <c r="E14" s="192">
        <v>657.43</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2159243.9900000002</v>
      </c>
      <c r="E15" s="192">
        <v>2199865.2400000002</v>
      </c>
      <c r="F15" s="71">
        <f t="shared" si="1"/>
        <v>101.88127187979346</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907251.85</v>
      </c>
      <c r="E18" s="192">
        <v>930465.94</v>
      </c>
      <c r="F18" s="71">
        <f t="shared" si="1"/>
        <v>102.55872611337193</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17224.899999999965</v>
      </c>
      <c r="E19" s="79">
        <f t="shared" si="5"/>
        <v>28642.20000000007</v>
      </c>
      <c r="F19" s="71">
        <f t="shared" si="1"/>
        <v>166.28369395468263</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240465.31</v>
      </c>
      <c r="E20" s="192">
        <v>253299.14</v>
      </c>
      <c r="F20" s="71">
        <f t="shared" si="1"/>
        <v>105.33708167718663</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11456.58</v>
      </c>
      <c r="E22" s="192">
        <v>24352.63</v>
      </c>
      <c r="F22" s="71">
        <f t="shared" si="1"/>
        <v>212.56456988036572</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11683.9</v>
      </c>
      <c r="E23" s="192">
        <v>11683.9</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9315.6299999999992</v>
      </c>
      <c r="E25" s="192">
        <v>10822.96</v>
      </c>
      <c r="F25" s="71">
        <f t="shared" si="1"/>
        <v>116.18065552195611</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37214.36</v>
      </c>
      <c r="E26" s="192">
        <v>37214.36</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292910.88</v>
      </c>
      <c r="E28" s="192">
        <v>308730.78999999998</v>
      </c>
      <c r="F28" s="71">
        <f t="shared" si="1"/>
        <v>105.40092945676855</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4331.7900000000009</v>
      </c>
      <c r="E35" s="79">
        <f t="shared" si="7"/>
        <v>5146.0799999999945</v>
      </c>
      <c r="F35" s="71">
        <f t="shared" si="1"/>
        <v>118.79800267325965</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45267.62</v>
      </c>
      <c r="E36" s="192">
        <v>46939.17</v>
      </c>
      <c r="F36" s="71">
        <f t="shared" si="1"/>
        <v>103.69259528113031</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12.88</v>
      </c>
      <c r="E37" s="192">
        <v>12.88</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40948.71</v>
      </c>
      <c r="E40" s="192">
        <v>41805.97</v>
      </c>
      <c r="F40" s="71">
        <f t="shared" si="1"/>
        <v>102.09349696241958</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14630.07</v>
      </c>
      <c r="E54" s="192">
        <v>15704.07</v>
      </c>
      <c r="F54" s="71">
        <f t="shared" si="1"/>
        <v>107.34104484804243</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14630.07</v>
      </c>
      <c r="E55" s="192">
        <v>15704.07</v>
      </c>
      <c r="F55" s="71">
        <f t="shared" si="1"/>
        <v>107.34104484804243</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78147.78</v>
      </c>
      <c r="E56" s="79">
        <f t="shared" si="11"/>
        <v>78147.78</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78147.78</v>
      </c>
      <c r="E57" s="192">
        <v>78147.78</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163601.60999999999</v>
      </c>
      <c r="E69" s="79">
        <f>E70+E82+E88+E119+E135+E147+E165+E171</f>
        <v>233530.22</v>
      </c>
      <c r="F69" s="71">
        <f t="shared" si="1"/>
        <v>142.74322850490287</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2288.12</v>
      </c>
      <c r="E70" s="79">
        <f t="shared" si="12"/>
        <v>40564.879999999997</v>
      </c>
      <c r="F70" s="71">
        <f t="shared" si="1"/>
        <v>1772.8475779242349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2251.96</v>
      </c>
      <c r="E71" s="79">
        <f t="shared" si="13"/>
        <v>40564.879999999997</v>
      </c>
      <c r="F71" s="71">
        <f t="shared" si="1"/>
        <v>1801.3144105579138</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2251.96</v>
      </c>
      <c r="E73" s="192">
        <v>40564.879999999997</v>
      </c>
      <c r="F73" s="71">
        <f t="shared" si="1"/>
        <v>1801.3144105579138</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36.159999999999997</v>
      </c>
      <c r="E80" s="192"/>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4654.3999999999996</v>
      </c>
      <c r="E82" s="79">
        <f>SUM(E83:E85)-E86+E87</f>
        <v>9165.24</v>
      </c>
      <c r="F82" s="71">
        <f t="shared" si="1"/>
        <v>196.91560673771056</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4654.3999999999996</v>
      </c>
      <c r="E87" s="192">
        <v>9165.24</v>
      </c>
      <c r="F87" s="71">
        <f t="shared" si="1"/>
        <v>196.91560673771056</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4818.5099999999993</v>
      </c>
      <c r="E147" s="79">
        <f t="shared" si="24"/>
        <v>183794.08000000002</v>
      </c>
      <c r="F147" s="71">
        <f t="shared" si="1"/>
        <v>3814.3343066632638</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172600.73</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172600.73</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4601.2299999999996</v>
      </c>
      <c r="E160" s="192">
        <v>5563.82</v>
      </c>
      <c r="F160" s="71">
        <f t="shared" si="1"/>
        <v>120.92027566541989</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217.28</v>
      </c>
      <c r="E161" s="192">
        <v>5629.53</v>
      </c>
      <c r="F161" s="71">
        <f t="shared" si="1"/>
        <v>2590.9103460972015</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6.02</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v>6.02</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151840.57999999999</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151840.57999999999</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1523874.3</v>
      </c>
      <c r="E176" s="79">
        <f>E177+E251</f>
        <v>1623379.16</v>
      </c>
      <c r="F176" s="71">
        <f t="shared" si="1"/>
        <v>106.52972886280712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160907.44999999998</v>
      </c>
      <c r="E177" s="79">
        <f>E178+E197+E203+E219+E247+E248</f>
        <v>190378.47000000003</v>
      </c>
      <c r="F177" s="71">
        <f t="shared" si="1"/>
        <v>118.31550994065225</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160907.44999999998</v>
      </c>
      <c r="E178" s="79">
        <f>SUM(E179:E181)+E185+E186+SUM(E194:E196)</f>
        <v>184102.58000000002</v>
      </c>
      <c r="F178" s="71">
        <f t="shared" si="1"/>
        <v>114.41519954483155</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151594.46</v>
      </c>
      <c r="E179" s="192">
        <v>173649.92000000001</v>
      </c>
      <c r="F179" s="71">
        <f t="shared" si="1"/>
        <v>114.54898813584613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4599.99</v>
      </c>
      <c r="E180" s="192">
        <v>10378.799999999999</v>
      </c>
      <c r="F180" s="71">
        <f t="shared" si="1"/>
        <v>225.62657744908142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0</v>
      </c>
      <c r="E181" s="79">
        <f t="shared" si="28"/>
        <v>32.97</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v>32.97</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4713</v>
      </c>
      <c r="E196" s="192">
        <v>40.89</v>
      </c>
      <c r="F196" s="71">
        <f t="shared" si="1"/>
        <v>0.86760025461489498</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6275.89</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1362966.85</v>
      </c>
      <c r="E251" s="79">
        <f>+E252+E255-E264+E274+E291</f>
        <v>1433000.69</v>
      </c>
      <c r="F251" s="71">
        <f t="shared" si="1"/>
        <v>105.13833773726778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1358707.62</v>
      </c>
      <c r="E252" s="79">
        <f>E253-E254</f>
        <v>1389848.94</v>
      </c>
      <c r="F252" s="71">
        <f t="shared" si="1"/>
        <v>102.29198096349823</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1358707.62</v>
      </c>
      <c r="E253" s="192">
        <v>1389848.94</v>
      </c>
      <c r="F253" s="71">
        <f t="shared" si="1"/>
        <v>102.29198096349823</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-4426.51</v>
      </c>
      <c r="E255" s="79">
        <f>E256-E260</f>
        <v>-140648.35</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4426.51</v>
      </c>
      <c r="E260" s="79">
        <f>SUM(E261:E263)</f>
        <v>140648.35</v>
      </c>
      <c r="F260" s="71">
        <f t="shared" si="1"/>
        <v>3177.4095167524752</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4426.51</v>
      </c>
      <c r="E261" s="192">
        <v>140648.35</v>
      </c>
      <c r="F261" s="71">
        <f t="shared" si="1"/>
        <v>3177.4095167524752</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8685.74</v>
      </c>
      <c r="E274" s="79">
        <f>SUM(E275:E277)+SUM(E286:E290)</f>
        <v>183794.08000000002</v>
      </c>
      <c r="F274" s="71">
        <f t="shared" si="1"/>
        <v>2116.043998553952</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172600.73</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v>172600.73</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7543.71</v>
      </c>
      <c r="E287" s="192">
        <v>8506.2999999999993</v>
      </c>
      <c r="F287" s="71">
        <f t="shared" si="39"/>
        <v>112.76016707959344</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1142.03</v>
      </c>
      <c r="E288" s="192">
        <v>2687.05</v>
      </c>
      <c r="F288" s="71">
        <f t="shared" si="39"/>
        <v>235.28716408500654</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6.02</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v>6.02</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41454.019999999997</v>
      </c>
      <c r="E297" s="79">
        <f t="shared" si="42"/>
        <v>41454.019999999997</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41454.019999999997</v>
      </c>
      <c r="E298" s="193">
        <v>41454.019999999997</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4818.51</v>
      </c>
      <c r="E302" s="192">
        <v>11193.35</v>
      </c>
      <c r="F302" s="71">
        <f t="shared" si="43"/>
        <v>232.29898869152498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v>172600.73</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4818.51</v>
      </c>
      <c r="E304" s="192">
        <v>183794.08</v>
      </c>
      <c r="F304" s="71">
        <f t="shared" si="43"/>
        <v>3814.3343066632624</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6.02</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v>6.02</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4654.3999999999996</v>
      </c>
      <c r="E308" s="192">
        <v>9165.24</v>
      </c>
      <c r="F308" s="71">
        <f t="shared" si="43"/>
        <v>196.91560673771056</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5162.6099999999997</v>
      </c>
      <c r="E336" s="192">
        <v>4635.1400000000003</v>
      </c>
      <c r="F336" s="71">
        <f t="shared" si="43"/>
        <v>89.782881139578635</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155744.84</v>
      </c>
      <c r="E337" s="192">
        <v>179467.44</v>
      </c>
      <c r="F337" s="71">
        <f t="shared" si="43"/>
        <v>115.23170847907384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138.63</v>
      </c>
      <c r="E344" s="192">
        <v>40.89</v>
      </c>
      <c r="F344" s="71">
        <f t="shared" si="43"/>
        <v>29.495780134170097</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6275.89</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3867.23</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1565.07</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41454.019999999997</v>
      </c>
      <c r="E387" s="192">
        <v>41454.019999999997</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8"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3018617.59</v>
      </c>
      <c r="E114" s="60">
        <f t="shared" si="22"/>
        <v>3655712.58</v>
      </c>
      <c r="F114" s="45">
        <f t="shared" si="1"/>
        <v>121.10552168352004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1981553.2</v>
      </c>
      <c r="E118" s="60">
        <f t="shared" si="24"/>
        <v>2369830.37</v>
      </c>
      <c r="F118" s="45">
        <f t="shared" si="1"/>
        <v>119.59458721572554</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1981553.2</v>
      </c>
      <c r="E120" s="194">
        <v>2369830.37</v>
      </c>
      <c r="F120" s="45">
        <f t="shared" si="1"/>
        <v>119.59458721572554</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1037064.39</v>
      </c>
      <c r="E126" s="194">
        <v>1285882.21</v>
      </c>
      <c r="F126" s="45">
        <f t="shared" si="1"/>
        <v>123.99251410030575</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3018617.59</v>
      </c>
      <c r="E141" s="81">
        <f t="shared" si="28"/>
        <v>3655712.58</v>
      </c>
      <c r="F141" s="61">
        <f t="shared" si="1"/>
        <v>121.10552168352004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E10" sqref="E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48036.22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48036.22</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48036.22</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v>48036.22</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1"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160907.45000000001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3539226.26</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3140.61</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3443981.84</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3165129.32</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274462.06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1671.61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1620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1098.8499999999999</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76269.63</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15834.18</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3509755.2399999998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3140.61</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3415679.34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3143073.86</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268683.25</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1638.64</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1620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663.59</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76269.63</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14665.66</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190378.4700000002</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4644.1000000000004</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4644.1000000000004</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4603.21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2958.96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1267.1400000000001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377.11</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40.89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2.2599999999999998</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38.630000000000003</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185734.37000000002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179458.48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6275.89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14"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5</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19095</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2026-01-27T09:39:57Z</cp:lastPrinted>
  <dcterms:created xsi:type="dcterms:W3CDTF">2022-04-01T05:14:30Z</dcterms:created>
  <dcterms:modified xsi:type="dcterms:W3CDTF">2026-01-27T13:06:07Z</dcterms:modified>
</cp:coreProperties>
</file>