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45" windowHeight="4545"/>
  </bookViews>
  <sheets>
    <sheet name="Rashodi" sheetId="1" r:id="rId1"/>
    <sheet name="Priho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7" i="1" l="1"/>
  <c r="S7" i="1"/>
  <c r="T359" i="1" l="1"/>
  <c r="T360" i="1"/>
  <c r="T361" i="1"/>
  <c r="S359" i="1"/>
  <c r="T365" i="1"/>
  <c r="T363" i="1"/>
  <c r="T369" i="1" l="1"/>
  <c r="S369" i="1"/>
  <c r="R369" i="1"/>
  <c r="Q369" i="1"/>
  <c r="P369" i="1"/>
  <c r="S365" i="1"/>
  <c r="R365" i="1"/>
  <c r="R360" i="1" s="1"/>
  <c r="Q365" i="1"/>
  <c r="S363" i="1"/>
  <c r="R363" i="1"/>
  <c r="Q363" i="1"/>
  <c r="P363" i="1"/>
  <c r="S361" i="1"/>
  <c r="R361" i="1"/>
  <c r="Q361" i="1"/>
  <c r="P361" i="1"/>
  <c r="T357" i="1"/>
  <c r="T356" i="1" s="1"/>
  <c r="Q360" i="1" l="1"/>
  <c r="S360" i="1"/>
  <c r="P356" i="1"/>
  <c r="R356" i="1"/>
  <c r="S357" i="1"/>
  <c r="S356" i="1" s="1"/>
  <c r="Q356" i="1"/>
  <c r="J110" i="2" l="1"/>
  <c r="I110" i="2"/>
  <c r="H110" i="2"/>
  <c r="H109" i="2" s="1"/>
  <c r="H108" i="2" s="1"/>
  <c r="G110" i="2"/>
  <c r="G109" i="2" s="1"/>
  <c r="G108" i="2" s="1"/>
  <c r="F110" i="2"/>
  <c r="F109" i="2" s="1"/>
  <c r="F108" i="2" s="1"/>
  <c r="I109" i="2"/>
  <c r="I108" i="2"/>
  <c r="J106" i="2"/>
  <c r="I106" i="2"/>
  <c r="I98" i="2" s="1"/>
  <c r="I96" i="2" s="1"/>
  <c r="H106" i="2"/>
  <c r="G106" i="2"/>
  <c r="F106" i="2"/>
  <c r="J104" i="2"/>
  <c r="I104" i="2"/>
  <c r="H104" i="2"/>
  <c r="G104" i="2"/>
  <c r="F104" i="2"/>
  <c r="J99" i="2"/>
  <c r="I99" i="2"/>
  <c r="H99" i="2"/>
  <c r="G99" i="2"/>
  <c r="G98" i="2" s="1"/>
  <c r="F99" i="2"/>
  <c r="J90" i="2"/>
  <c r="J89" i="2" s="1"/>
  <c r="I90" i="2"/>
  <c r="H90" i="2"/>
  <c r="H89" i="2" s="1"/>
  <c r="G90" i="2"/>
  <c r="F90" i="2"/>
  <c r="F89" i="2" s="1"/>
  <c r="I89" i="2"/>
  <c r="G89" i="2"/>
  <c r="J87" i="2"/>
  <c r="I87" i="2"/>
  <c r="H87" i="2"/>
  <c r="G87" i="2"/>
  <c r="F87" i="2"/>
  <c r="J84" i="2"/>
  <c r="I84" i="2"/>
  <c r="H84" i="2"/>
  <c r="G84" i="2"/>
  <c r="F84" i="2"/>
  <c r="J81" i="2"/>
  <c r="I81" i="2"/>
  <c r="H81" i="2"/>
  <c r="G81" i="2"/>
  <c r="F81" i="2"/>
  <c r="J79" i="2"/>
  <c r="I79" i="2"/>
  <c r="H79" i="2"/>
  <c r="H78" i="2" s="1"/>
  <c r="G79" i="2"/>
  <c r="F79" i="2"/>
  <c r="J76" i="2"/>
  <c r="I76" i="2"/>
  <c r="H76" i="2"/>
  <c r="G76" i="2"/>
  <c r="F76" i="2"/>
  <c r="J62" i="2"/>
  <c r="J61" i="2" s="1"/>
  <c r="I62" i="2"/>
  <c r="I61" i="2" s="1"/>
  <c r="H62" i="2"/>
  <c r="G62" i="2"/>
  <c r="F62" i="2"/>
  <c r="F61" i="2" s="1"/>
  <c r="H61" i="2"/>
  <c r="G61" i="2"/>
  <c r="J59" i="2"/>
  <c r="I59" i="2"/>
  <c r="I53" i="2" s="1"/>
  <c r="H59" i="2"/>
  <c r="G59" i="2"/>
  <c r="F59" i="2"/>
  <c r="J54" i="2"/>
  <c r="I54" i="2"/>
  <c r="H54" i="2"/>
  <c r="G54" i="2"/>
  <c r="G53" i="2" s="1"/>
  <c r="F54" i="2"/>
  <c r="J49" i="2"/>
  <c r="I49" i="2"/>
  <c r="H49" i="2"/>
  <c r="G49" i="2"/>
  <c r="F49" i="2"/>
  <c r="J45" i="2"/>
  <c r="I45" i="2"/>
  <c r="H45" i="2"/>
  <c r="G45" i="2"/>
  <c r="F45" i="2"/>
  <c r="J41" i="2"/>
  <c r="I41" i="2"/>
  <c r="H41" i="2"/>
  <c r="G41" i="2"/>
  <c r="F41" i="2"/>
  <c r="J37" i="2"/>
  <c r="I37" i="2"/>
  <c r="H37" i="2"/>
  <c r="H36" i="2" s="1"/>
  <c r="G37" i="2"/>
  <c r="F37" i="2"/>
  <c r="J28" i="2"/>
  <c r="I28" i="2"/>
  <c r="H28" i="2"/>
  <c r="G28" i="2"/>
  <c r="F28" i="2"/>
  <c r="J26" i="2"/>
  <c r="I26" i="2"/>
  <c r="H26" i="2"/>
  <c r="G26" i="2"/>
  <c r="F26" i="2"/>
  <c r="F8" i="2" s="1"/>
  <c r="J24" i="2"/>
  <c r="I24" i="2"/>
  <c r="H24" i="2"/>
  <c r="G24" i="2"/>
  <c r="F24" i="2"/>
  <c r="J21" i="2"/>
  <c r="I21" i="2"/>
  <c r="H21" i="2"/>
  <c r="G21" i="2"/>
  <c r="F21" i="2"/>
  <c r="I18" i="2"/>
  <c r="H18" i="2"/>
  <c r="G18" i="2"/>
  <c r="F18" i="2"/>
  <c r="J15" i="2"/>
  <c r="J8" i="2" s="1"/>
  <c r="I15" i="2"/>
  <c r="H15" i="2"/>
  <c r="G15" i="2"/>
  <c r="F15" i="2"/>
  <c r="J13" i="2"/>
  <c r="I13" i="2"/>
  <c r="H13" i="2"/>
  <c r="G13" i="2"/>
  <c r="F13" i="2"/>
  <c r="J11" i="2"/>
  <c r="I11" i="2"/>
  <c r="H11" i="2"/>
  <c r="G11" i="2"/>
  <c r="F11" i="2"/>
  <c r="J9" i="2"/>
  <c r="I9" i="2"/>
  <c r="H9" i="2"/>
  <c r="G9" i="2"/>
  <c r="H8" i="2"/>
  <c r="T352" i="1"/>
  <c r="S352" i="1"/>
  <c r="R352" i="1"/>
  <c r="Q352" i="1"/>
  <c r="P352" i="1"/>
  <c r="T349" i="1"/>
  <c r="S349" i="1"/>
  <c r="R349" i="1"/>
  <c r="Q349" i="1"/>
  <c r="P349" i="1"/>
  <c r="T347" i="1"/>
  <c r="S347" i="1"/>
  <c r="R347" i="1"/>
  <c r="Q347" i="1"/>
  <c r="P347" i="1"/>
  <c r="S343" i="1"/>
  <c r="R343" i="1"/>
  <c r="Q343" i="1"/>
  <c r="P343" i="1"/>
  <c r="S342" i="1"/>
  <c r="R342" i="1"/>
  <c r="Q342" i="1"/>
  <c r="P342" i="1"/>
  <c r="S338" i="1"/>
  <c r="R338" i="1"/>
  <c r="Q338" i="1"/>
  <c r="P338" i="1"/>
  <c r="S336" i="1"/>
  <c r="R336" i="1"/>
  <c r="Q336" i="1"/>
  <c r="P336" i="1"/>
  <c r="S334" i="1"/>
  <c r="R334" i="1"/>
  <c r="Q334" i="1"/>
  <c r="P334" i="1"/>
  <c r="T333" i="1"/>
  <c r="S333" i="1"/>
  <c r="R333" i="1"/>
  <c r="Q333" i="1"/>
  <c r="P333" i="1"/>
  <c r="T332" i="1"/>
  <c r="S332" i="1"/>
  <c r="R332" i="1"/>
  <c r="Q332" i="1"/>
  <c r="P332" i="1"/>
  <c r="T330" i="1"/>
  <c r="S330" i="1"/>
  <c r="R330" i="1"/>
  <c r="Q330" i="1"/>
  <c r="P330" i="1"/>
  <c r="T329" i="1"/>
  <c r="S329" i="1"/>
  <c r="R329" i="1"/>
  <c r="Q329" i="1"/>
  <c r="P329" i="1"/>
  <c r="T323" i="1"/>
  <c r="S323" i="1"/>
  <c r="R323" i="1"/>
  <c r="Q323" i="1"/>
  <c r="P323" i="1"/>
  <c r="T322" i="1"/>
  <c r="S322" i="1"/>
  <c r="R322" i="1"/>
  <c r="Q322" i="1"/>
  <c r="P322" i="1"/>
  <c r="T321" i="1"/>
  <c r="S321" i="1"/>
  <c r="R321" i="1"/>
  <c r="Q321" i="1"/>
  <c r="P321" i="1"/>
  <c r="T320" i="1"/>
  <c r="S320" i="1"/>
  <c r="R320" i="1"/>
  <c r="Q320" i="1"/>
  <c r="P320" i="1"/>
  <c r="T319" i="1"/>
  <c r="S319" i="1"/>
  <c r="R319" i="1"/>
  <c r="Q319" i="1"/>
  <c r="P319" i="1"/>
  <c r="S317" i="1"/>
  <c r="R317" i="1"/>
  <c r="Q317" i="1"/>
  <c r="P317" i="1"/>
  <c r="T316" i="1"/>
  <c r="S316" i="1"/>
  <c r="R316" i="1"/>
  <c r="R315" i="1" s="1"/>
  <c r="Q316" i="1"/>
  <c r="P316" i="1"/>
  <c r="T315" i="1"/>
  <c r="S315" i="1"/>
  <c r="Q315" i="1"/>
  <c r="P315" i="1"/>
  <c r="T314" i="1"/>
  <c r="S314" i="1"/>
  <c r="T313" i="1"/>
  <c r="S313" i="1"/>
  <c r="Q313" i="1"/>
  <c r="P313" i="1"/>
  <c r="T310" i="1"/>
  <c r="S310" i="1"/>
  <c r="R310" i="1"/>
  <c r="R309" i="1" s="1"/>
  <c r="R308" i="1" s="1"/>
  <c r="R287" i="1" s="1"/>
  <c r="Q310" i="1"/>
  <c r="P310" i="1"/>
  <c r="T309" i="1"/>
  <c r="S309" i="1"/>
  <c r="Q309" i="1"/>
  <c r="P309" i="1"/>
  <c r="T308" i="1"/>
  <c r="S308" i="1"/>
  <c r="Q308" i="1"/>
  <c r="P308" i="1"/>
  <c r="S305" i="1"/>
  <c r="R305" i="1"/>
  <c r="Q305" i="1"/>
  <c r="P305" i="1"/>
  <c r="S301" i="1"/>
  <c r="R301" i="1"/>
  <c r="Q301" i="1"/>
  <c r="P301" i="1"/>
  <c r="S298" i="1"/>
  <c r="R298" i="1"/>
  <c r="Q298" i="1"/>
  <c r="P298" i="1"/>
  <c r="S297" i="1"/>
  <c r="R297" i="1"/>
  <c r="Q297" i="1"/>
  <c r="P297" i="1"/>
  <c r="S293" i="1"/>
  <c r="R293" i="1"/>
  <c r="Q293" i="1"/>
  <c r="P293" i="1"/>
  <c r="S291" i="1"/>
  <c r="R291" i="1"/>
  <c r="Q291" i="1"/>
  <c r="P291" i="1"/>
  <c r="T290" i="1"/>
  <c r="S290" i="1"/>
  <c r="R290" i="1"/>
  <c r="Q290" i="1"/>
  <c r="P290" i="1"/>
  <c r="T289" i="1"/>
  <c r="S289" i="1"/>
  <c r="R289" i="1"/>
  <c r="Q289" i="1"/>
  <c r="P289" i="1"/>
  <c r="T287" i="1"/>
  <c r="S287" i="1"/>
  <c r="Q287" i="1"/>
  <c r="P287" i="1"/>
  <c r="S281" i="1"/>
  <c r="R281" i="1"/>
  <c r="Q281" i="1"/>
  <c r="T280" i="1"/>
  <c r="S280" i="1"/>
  <c r="R280" i="1"/>
  <c r="Q280" i="1"/>
  <c r="T279" i="1"/>
  <c r="S279" i="1"/>
  <c r="R279" i="1"/>
  <c r="Q279" i="1"/>
  <c r="T278" i="1"/>
  <c r="S278" i="1"/>
  <c r="R278" i="1"/>
  <c r="Q278" i="1"/>
  <c r="P278" i="1"/>
  <c r="T277" i="1"/>
  <c r="S277" i="1"/>
  <c r="R277" i="1"/>
  <c r="Q277" i="1"/>
  <c r="P277" i="1"/>
  <c r="T274" i="1"/>
  <c r="S274" i="1"/>
  <c r="R274" i="1"/>
  <c r="Q274" i="1"/>
  <c r="P274" i="1"/>
  <c r="T273" i="1"/>
  <c r="S273" i="1"/>
  <c r="R273" i="1"/>
  <c r="Q273" i="1"/>
  <c r="P273" i="1"/>
  <c r="T272" i="1"/>
  <c r="S272" i="1"/>
  <c r="R272" i="1"/>
  <c r="Q272" i="1"/>
  <c r="P272" i="1"/>
  <c r="T271" i="1"/>
  <c r="S271" i="1"/>
  <c r="R271" i="1"/>
  <c r="Q271" i="1"/>
  <c r="P271" i="1"/>
  <c r="T269" i="1"/>
  <c r="S269" i="1"/>
  <c r="R269" i="1"/>
  <c r="Q269" i="1"/>
  <c r="P269" i="1"/>
  <c r="T267" i="1"/>
  <c r="S267" i="1"/>
  <c r="R267" i="1"/>
  <c r="Q267" i="1"/>
  <c r="P267" i="1"/>
  <c r="T266" i="1"/>
  <c r="S266" i="1"/>
  <c r="R266" i="1"/>
  <c r="Q266" i="1"/>
  <c r="P266" i="1"/>
  <c r="T265" i="1"/>
  <c r="S265" i="1"/>
  <c r="R265" i="1"/>
  <c r="Q265" i="1"/>
  <c r="P265" i="1"/>
  <c r="T264" i="1"/>
  <c r="S264" i="1"/>
  <c r="R264" i="1"/>
  <c r="Q264" i="1"/>
  <c r="P264" i="1"/>
  <c r="T262" i="1"/>
  <c r="S262" i="1"/>
  <c r="R262" i="1"/>
  <c r="Q262" i="1"/>
  <c r="P262" i="1"/>
  <c r="S260" i="1"/>
  <c r="R260" i="1"/>
  <c r="Q260" i="1"/>
  <c r="S258" i="1"/>
  <c r="R258" i="1"/>
  <c r="Q258" i="1"/>
  <c r="T257" i="1"/>
  <c r="S257" i="1"/>
  <c r="R257" i="1"/>
  <c r="Q257" i="1"/>
  <c r="T256" i="1"/>
  <c r="S256" i="1"/>
  <c r="R256" i="1"/>
  <c r="Q256" i="1"/>
  <c r="T255" i="1"/>
  <c r="S255" i="1"/>
  <c r="R255" i="1"/>
  <c r="T254" i="1"/>
  <c r="S254" i="1"/>
  <c r="R254" i="1"/>
  <c r="Q254" i="1"/>
  <c r="T251" i="1"/>
  <c r="S251" i="1"/>
  <c r="R251" i="1"/>
  <c r="Q251" i="1"/>
  <c r="P251" i="1"/>
  <c r="T250" i="1"/>
  <c r="S250" i="1"/>
  <c r="R250" i="1"/>
  <c r="Q250" i="1"/>
  <c r="P250" i="1"/>
  <c r="T249" i="1"/>
  <c r="S249" i="1"/>
  <c r="R249" i="1"/>
  <c r="Q249" i="1"/>
  <c r="P249" i="1"/>
  <c r="T247" i="1"/>
  <c r="S247" i="1"/>
  <c r="R247" i="1"/>
  <c r="Q247" i="1"/>
  <c r="P247" i="1"/>
  <c r="T244" i="1"/>
  <c r="S244" i="1"/>
  <c r="R244" i="1"/>
  <c r="Q244" i="1"/>
  <c r="P244" i="1"/>
  <c r="T243" i="1"/>
  <c r="S243" i="1"/>
  <c r="R243" i="1"/>
  <c r="Q243" i="1"/>
  <c r="P243" i="1"/>
  <c r="T242" i="1"/>
  <c r="S242" i="1"/>
  <c r="R242" i="1"/>
  <c r="Q242" i="1"/>
  <c r="P242" i="1"/>
  <c r="T241" i="1"/>
  <c r="S241" i="1"/>
  <c r="R241" i="1"/>
  <c r="T240" i="1"/>
  <c r="S240" i="1"/>
  <c r="R240" i="1"/>
  <c r="Q240" i="1"/>
  <c r="P240" i="1"/>
  <c r="T234" i="1"/>
  <c r="S234" i="1"/>
  <c r="R234" i="1"/>
  <c r="Q234" i="1"/>
  <c r="P234" i="1"/>
  <c r="T233" i="1"/>
  <c r="S233" i="1"/>
  <c r="R233" i="1"/>
  <c r="Q233" i="1"/>
  <c r="P233" i="1"/>
  <c r="T232" i="1"/>
  <c r="S232" i="1"/>
  <c r="R232" i="1"/>
  <c r="Q232" i="1"/>
  <c r="P232" i="1"/>
  <c r="T231" i="1"/>
  <c r="S231" i="1"/>
  <c r="T229" i="1"/>
  <c r="S229" i="1"/>
  <c r="R229" i="1"/>
  <c r="Q229" i="1"/>
  <c r="P229" i="1"/>
  <c r="T223" i="1"/>
  <c r="S223" i="1"/>
  <c r="R223" i="1"/>
  <c r="Q223" i="1"/>
  <c r="P223" i="1"/>
  <c r="T221" i="1"/>
  <c r="S221" i="1"/>
  <c r="R221" i="1"/>
  <c r="Q221" i="1"/>
  <c r="P221" i="1"/>
  <c r="T220" i="1"/>
  <c r="S220" i="1"/>
  <c r="R220" i="1"/>
  <c r="Q220" i="1"/>
  <c r="P220" i="1"/>
  <c r="T219" i="1"/>
  <c r="S219" i="1"/>
  <c r="R219" i="1"/>
  <c r="Q219" i="1"/>
  <c r="P219" i="1"/>
  <c r="T217" i="1"/>
  <c r="S217" i="1"/>
  <c r="R217" i="1"/>
  <c r="Q217" i="1"/>
  <c r="P217" i="1"/>
  <c r="T215" i="1"/>
  <c r="S215" i="1"/>
  <c r="R215" i="1"/>
  <c r="Q215" i="1"/>
  <c r="P215" i="1"/>
  <c r="T212" i="1"/>
  <c r="S212" i="1"/>
  <c r="R212" i="1"/>
  <c r="Q212" i="1"/>
  <c r="P212" i="1"/>
  <c r="T211" i="1"/>
  <c r="S211" i="1"/>
  <c r="R211" i="1"/>
  <c r="Q211" i="1"/>
  <c r="P211" i="1"/>
  <c r="T210" i="1"/>
  <c r="S210" i="1"/>
  <c r="R210" i="1"/>
  <c r="Q210" i="1"/>
  <c r="P210" i="1"/>
  <c r="T209" i="1"/>
  <c r="S209" i="1"/>
  <c r="R209" i="1"/>
  <c r="Q209" i="1"/>
  <c r="T208" i="1"/>
  <c r="S208" i="1"/>
  <c r="R208" i="1"/>
  <c r="Q208" i="1"/>
  <c r="P208" i="1"/>
  <c r="T206" i="1"/>
  <c r="S206" i="1"/>
  <c r="R206" i="1"/>
  <c r="Q206" i="1"/>
  <c r="S203" i="1"/>
  <c r="R203" i="1"/>
  <c r="Q203" i="1"/>
  <c r="S201" i="1"/>
  <c r="T199" i="1"/>
  <c r="S199" i="1"/>
  <c r="R199" i="1"/>
  <c r="Q199" i="1"/>
  <c r="T198" i="1"/>
  <c r="S198" i="1"/>
  <c r="R198" i="1"/>
  <c r="Q198" i="1"/>
  <c r="T196" i="1"/>
  <c r="S196" i="1"/>
  <c r="R196" i="1"/>
  <c r="Q196" i="1"/>
  <c r="T195" i="1"/>
  <c r="S195" i="1"/>
  <c r="R195" i="1"/>
  <c r="Q195" i="1"/>
  <c r="T194" i="1"/>
  <c r="S194" i="1"/>
  <c r="R194" i="1"/>
  <c r="Q194" i="1"/>
  <c r="T193" i="1"/>
  <c r="S193" i="1"/>
  <c r="R193" i="1"/>
  <c r="Q193" i="1"/>
  <c r="T192" i="1"/>
  <c r="S192" i="1"/>
  <c r="R192" i="1"/>
  <c r="Q192" i="1"/>
  <c r="P192" i="1"/>
  <c r="P189" i="1" s="1"/>
  <c r="P188" i="1" s="1"/>
  <c r="P186" i="1" s="1"/>
  <c r="T190" i="1"/>
  <c r="S190" i="1"/>
  <c r="R190" i="1"/>
  <c r="Q190" i="1"/>
  <c r="Q189" i="1" s="1"/>
  <c r="Q188" i="1" s="1"/>
  <c r="Q186" i="1" s="1"/>
  <c r="P190" i="1"/>
  <c r="T189" i="1"/>
  <c r="S189" i="1"/>
  <c r="R189" i="1"/>
  <c r="R188" i="1" s="1"/>
  <c r="T188" i="1"/>
  <c r="S188" i="1"/>
  <c r="S187" i="1" s="1"/>
  <c r="T187" i="1"/>
  <c r="T186" i="1"/>
  <c r="S186" i="1"/>
  <c r="T184" i="1"/>
  <c r="S184" i="1"/>
  <c r="R184" i="1"/>
  <c r="Q184" i="1"/>
  <c r="P184" i="1"/>
  <c r="T182" i="1"/>
  <c r="S182" i="1"/>
  <c r="R182" i="1"/>
  <c r="Q182" i="1"/>
  <c r="Q181" i="1" s="1"/>
  <c r="Q180" i="1" s="1"/>
  <c r="Q178" i="1" s="1"/>
  <c r="Q154" i="1" s="1"/>
  <c r="P182" i="1"/>
  <c r="T181" i="1"/>
  <c r="S181" i="1"/>
  <c r="R181" i="1"/>
  <c r="R180" i="1" s="1"/>
  <c r="R178" i="1" s="1"/>
  <c r="P181" i="1"/>
  <c r="T180" i="1"/>
  <c r="S180" i="1"/>
  <c r="P180" i="1"/>
  <c r="T178" i="1"/>
  <c r="S178" i="1"/>
  <c r="P178" i="1"/>
  <c r="T176" i="1"/>
  <c r="S176" i="1"/>
  <c r="R176" i="1"/>
  <c r="Q176" i="1"/>
  <c r="P176" i="1"/>
  <c r="T175" i="1"/>
  <c r="S175" i="1"/>
  <c r="R175" i="1"/>
  <c r="Q175" i="1"/>
  <c r="P175" i="1"/>
  <c r="S173" i="1"/>
  <c r="R173" i="1"/>
  <c r="Q173" i="1"/>
  <c r="P173" i="1"/>
  <c r="S170" i="1"/>
  <c r="R170" i="1"/>
  <c r="Q170" i="1"/>
  <c r="P170" i="1"/>
  <c r="T168" i="1"/>
  <c r="S168" i="1"/>
  <c r="R168" i="1"/>
  <c r="Q168" i="1"/>
  <c r="P168" i="1"/>
  <c r="T167" i="1"/>
  <c r="S167" i="1"/>
  <c r="R167" i="1"/>
  <c r="Q167" i="1"/>
  <c r="P167" i="1"/>
  <c r="T166" i="1"/>
  <c r="S166" i="1"/>
  <c r="R166" i="1"/>
  <c r="Q166" i="1"/>
  <c r="P166" i="1"/>
  <c r="T165" i="1"/>
  <c r="S165" i="1"/>
  <c r="R165" i="1"/>
  <c r="T164" i="1"/>
  <c r="S164" i="1"/>
  <c r="R164" i="1"/>
  <c r="Q164" i="1"/>
  <c r="P164" i="1"/>
  <c r="S162" i="1"/>
  <c r="R162" i="1"/>
  <c r="Q162" i="1"/>
  <c r="P162" i="1"/>
  <c r="S160" i="1"/>
  <c r="R160" i="1"/>
  <c r="Q160" i="1"/>
  <c r="P160" i="1"/>
  <c r="T159" i="1"/>
  <c r="S159" i="1"/>
  <c r="R159" i="1"/>
  <c r="Q159" i="1"/>
  <c r="P159" i="1"/>
  <c r="T158" i="1"/>
  <c r="S158" i="1"/>
  <c r="R158" i="1"/>
  <c r="Q158" i="1"/>
  <c r="P158" i="1"/>
  <c r="T157" i="1"/>
  <c r="S157" i="1"/>
  <c r="R157" i="1"/>
  <c r="T156" i="1"/>
  <c r="S156" i="1"/>
  <c r="R156" i="1"/>
  <c r="T155" i="1"/>
  <c r="S155" i="1"/>
  <c r="R155" i="1"/>
  <c r="Q155" i="1"/>
  <c r="P155" i="1"/>
  <c r="T154" i="1"/>
  <c r="S154" i="1"/>
  <c r="P154" i="1"/>
  <c r="S152" i="1"/>
  <c r="R152" i="1"/>
  <c r="Q152" i="1"/>
  <c r="P152" i="1"/>
  <c r="S145" i="1"/>
  <c r="R145" i="1"/>
  <c r="Q145" i="1"/>
  <c r="P145" i="1"/>
  <c r="S143" i="1"/>
  <c r="R143" i="1"/>
  <c r="Q143" i="1"/>
  <c r="T142" i="1"/>
  <c r="T141" i="1" s="1"/>
  <c r="S142" i="1"/>
  <c r="S141" i="1" s="1"/>
  <c r="R142" i="1"/>
  <c r="Q142" i="1"/>
  <c r="P142" i="1"/>
  <c r="P141" i="1" s="1"/>
  <c r="R141" i="1"/>
  <c r="Q141" i="1"/>
  <c r="S135" i="1"/>
  <c r="R135" i="1"/>
  <c r="Q135" i="1"/>
  <c r="Q134" i="1" s="1"/>
  <c r="P135" i="1"/>
  <c r="P134" i="1" s="1"/>
  <c r="P94" i="1" s="1"/>
  <c r="P92" i="1" s="1"/>
  <c r="P91" i="1" s="1"/>
  <c r="T134" i="1"/>
  <c r="S134" i="1"/>
  <c r="R134" i="1"/>
  <c r="S131" i="1"/>
  <c r="R131" i="1"/>
  <c r="R130" i="1" s="1"/>
  <c r="Q131" i="1"/>
  <c r="Q130" i="1" s="1"/>
  <c r="Q94" i="1" s="1"/>
  <c r="Q92" i="1" s="1"/>
  <c r="Q91" i="1" s="1"/>
  <c r="P131" i="1"/>
  <c r="T130" i="1"/>
  <c r="S130" i="1"/>
  <c r="P130" i="1"/>
  <c r="S124" i="1"/>
  <c r="R124" i="1"/>
  <c r="Q124" i="1"/>
  <c r="P124" i="1"/>
  <c r="S122" i="1"/>
  <c r="R122" i="1"/>
  <c r="Q122" i="1"/>
  <c r="S113" i="1"/>
  <c r="R113" i="1"/>
  <c r="Q113" i="1"/>
  <c r="P113" i="1"/>
  <c r="S108" i="1"/>
  <c r="R108" i="1"/>
  <c r="Q108" i="1"/>
  <c r="P108" i="1"/>
  <c r="S106" i="1"/>
  <c r="R106" i="1"/>
  <c r="R105" i="1" s="1"/>
  <c r="Q106" i="1"/>
  <c r="P106" i="1"/>
  <c r="T105" i="1"/>
  <c r="S105" i="1"/>
  <c r="Q105" i="1"/>
  <c r="P105" i="1"/>
  <c r="S101" i="1"/>
  <c r="R101" i="1"/>
  <c r="Q101" i="1"/>
  <c r="P101" i="1"/>
  <c r="S99" i="1"/>
  <c r="R99" i="1"/>
  <c r="Q99" i="1"/>
  <c r="S96" i="1"/>
  <c r="R96" i="1"/>
  <c r="R95" i="1" s="1"/>
  <c r="R94" i="1" s="1"/>
  <c r="R92" i="1" s="1"/>
  <c r="R91" i="1" s="1"/>
  <c r="Q96" i="1"/>
  <c r="P96" i="1"/>
  <c r="T95" i="1"/>
  <c r="S95" i="1"/>
  <c r="S94" i="1" s="1"/>
  <c r="S92" i="1" s="1"/>
  <c r="S91" i="1" s="1"/>
  <c r="Q95" i="1"/>
  <c r="P95" i="1"/>
  <c r="T94" i="1"/>
  <c r="T89" i="1"/>
  <c r="S89" i="1"/>
  <c r="R89" i="1"/>
  <c r="Q89" i="1"/>
  <c r="P89" i="1"/>
  <c r="S87" i="1"/>
  <c r="S86" i="1" s="1"/>
  <c r="S75" i="1" s="1"/>
  <c r="R87" i="1"/>
  <c r="Q87" i="1"/>
  <c r="P87" i="1"/>
  <c r="T86" i="1"/>
  <c r="R86" i="1"/>
  <c r="Q86" i="1"/>
  <c r="P86" i="1"/>
  <c r="T84" i="1"/>
  <c r="S84" i="1"/>
  <c r="R84" i="1"/>
  <c r="Q84" i="1"/>
  <c r="P84" i="1"/>
  <c r="S82" i="1"/>
  <c r="R82" i="1"/>
  <c r="T80" i="1"/>
  <c r="T79" i="1" s="1"/>
  <c r="T75" i="1" s="1"/>
  <c r="S80" i="1"/>
  <c r="R80" i="1"/>
  <c r="Q80" i="1"/>
  <c r="P80" i="1"/>
  <c r="P79" i="1" s="1"/>
  <c r="S79" i="1"/>
  <c r="R79" i="1"/>
  <c r="Q79" i="1"/>
  <c r="T77" i="1"/>
  <c r="S77" i="1"/>
  <c r="R77" i="1"/>
  <c r="R76" i="1" s="1"/>
  <c r="R75" i="1" s="1"/>
  <c r="R73" i="1" s="1"/>
  <c r="R8" i="1" s="1"/>
  <c r="Q77" i="1"/>
  <c r="P77" i="1"/>
  <c r="T76" i="1"/>
  <c r="S76" i="1"/>
  <c r="Q76" i="1"/>
  <c r="P76" i="1"/>
  <c r="Q75" i="1"/>
  <c r="Q73" i="1"/>
  <c r="S66" i="1"/>
  <c r="R66" i="1"/>
  <c r="Q66" i="1"/>
  <c r="P66" i="1"/>
  <c r="T65" i="1"/>
  <c r="S65" i="1"/>
  <c r="R65" i="1"/>
  <c r="Q65" i="1"/>
  <c r="P65" i="1"/>
  <c r="T64" i="1"/>
  <c r="S64" i="1"/>
  <c r="R64" i="1"/>
  <c r="Q64" i="1"/>
  <c r="P64" i="1"/>
  <c r="T63" i="1"/>
  <c r="S63" i="1"/>
  <c r="T62" i="1"/>
  <c r="S62" i="1"/>
  <c r="R62" i="1"/>
  <c r="Q62" i="1"/>
  <c r="P62" i="1"/>
  <c r="S55" i="1"/>
  <c r="R55" i="1"/>
  <c r="Q55" i="1"/>
  <c r="P55" i="1"/>
  <c r="S52" i="1"/>
  <c r="R52" i="1"/>
  <c r="Q52" i="1"/>
  <c r="P52" i="1"/>
  <c r="S50" i="1"/>
  <c r="R50" i="1"/>
  <c r="Q50" i="1"/>
  <c r="P50" i="1"/>
  <c r="T49" i="1"/>
  <c r="S49" i="1"/>
  <c r="R49" i="1"/>
  <c r="Q49" i="1"/>
  <c r="P49" i="1"/>
  <c r="T48" i="1"/>
  <c r="S48" i="1"/>
  <c r="R48" i="1"/>
  <c r="Q48" i="1"/>
  <c r="S43" i="1"/>
  <c r="R43" i="1"/>
  <c r="Q43" i="1"/>
  <c r="P43" i="1"/>
  <c r="S42" i="1"/>
  <c r="R42" i="1"/>
  <c r="Q42" i="1"/>
  <c r="P42" i="1"/>
  <c r="S36" i="1"/>
  <c r="R36" i="1"/>
  <c r="Q36" i="1"/>
  <c r="P36" i="1"/>
  <c r="S26" i="1"/>
  <c r="R26" i="1"/>
  <c r="Q26" i="1"/>
  <c r="P26" i="1"/>
  <c r="S19" i="1"/>
  <c r="R19" i="1"/>
  <c r="Q19" i="1"/>
  <c r="P19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T10" i="1"/>
  <c r="S10" i="1"/>
  <c r="R10" i="1"/>
  <c r="T9" i="1"/>
  <c r="S9" i="1"/>
  <c r="R9" i="1"/>
  <c r="Q9" i="1"/>
  <c r="P9" i="1"/>
  <c r="Q8" i="1"/>
  <c r="P48" i="1" l="1"/>
  <c r="P75" i="1"/>
  <c r="P73" i="1" s="1"/>
  <c r="P8" i="1" s="1"/>
  <c r="T74" i="1"/>
  <c r="T73" i="1"/>
  <c r="T8" i="1" s="1"/>
  <c r="Q7" i="1"/>
  <c r="T92" i="1"/>
  <c r="T91" i="1" s="1"/>
  <c r="R313" i="1"/>
  <c r="R154" i="1" s="1"/>
  <c r="R7" i="1" s="1"/>
  <c r="R314" i="1"/>
  <c r="P7" i="1"/>
  <c r="R186" i="1"/>
  <c r="R187" i="1"/>
  <c r="S74" i="1"/>
  <c r="S73" i="1"/>
  <c r="S8" i="1" s="1"/>
  <c r="J78" i="2"/>
  <c r="H53" i="2"/>
  <c r="H7" i="2" s="1"/>
  <c r="H6" i="2" s="1"/>
  <c r="H98" i="2"/>
  <c r="H96" i="2" s="1"/>
  <c r="J98" i="2"/>
  <c r="G8" i="2"/>
  <c r="I36" i="2"/>
  <c r="F53" i="2"/>
  <c r="F98" i="2"/>
  <c r="F96" i="2" s="1"/>
  <c r="I8" i="2"/>
  <c r="J96" i="2"/>
  <c r="G96" i="2"/>
  <c r="F36" i="2"/>
  <c r="J53" i="2"/>
  <c r="J36" i="2"/>
  <c r="I78" i="2"/>
  <c r="J109" i="2"/>
  <c r="G78" i="2"/>
  <c r="F78" i="2"/>
  <c r="G36" i="2"/>
  <c r="J7" i="2" l="1"/>
  <c r="G7" i="2"/>
  <c r="G6" i="2" s="1"/>
  <c r="I7" i="2"/>
  <c r="I6" i="2" s="1"/>
  <c r="J108" i="2"/>
  <c r="F7" i="2"/>
  <c r="F6" i="2" s="1"/>
  <c r="J6" i="2" l="1"/>
</calcChain>
</file>

<file path=xl/sharedStrings.xml><?xml version="1.0" encoding="utf-8"?>
<sst xmlns="http://schemas.openxmlformats.org/spreadsheetml/2006/main" count="1276" uniqueCount="372">
  <si>
    <t>Pozicija</t>
  </si>
  <si>
    <t>Šifra izvora</t>
  </si>
  <si>
    <t>Šifra funkc</t>
  </si>
  <si>
    <t>Broj računa</t>
  </si>
  <si>
    <t xml:space="preserve">Vrsta rashoda/izdatka </t>
  </si>
  <si>
    <t>PLAN  
2017.</t>
  </si>
  <si>
    <t>I REBALANS  
2017.</t>
  </si>
  <si>
    <t>II REBALANS  
2017.</t>
  </si>
  <si>
    <t>III REBALANS  
2017.</t>
  </si>
  <si>
    <t>2</t>
  </si>
  <si>
    <t>3</t>
  </si>
  <si>
    <t>4</t>
  </si>
  <si>
    <t>5</t>
  </si>
  <si>
    <t>6</t>
  </si>
  <si>
    <t>7</t>
  </si>
  <si>
    <t>8</t>
  </si>
  <si>
    <t>Glava 28 - GIMNAZIJA KARLOVAC 003-28</t>
  </si>
  <si>
    <t>123</t>
  </si>
  <si>
    <t>05</t>
  </si>
  <si>
    <t xml:space="preserve">Program: Zakonski standard javnih ustanova  SŠ </t>
  </si>
  <si>
    <t>A100037</t>
  </si>
  <si>
    <t>0922</t>
  </si>
  <si>
    <t>Aktivnost: Odgojnoobraz.,administrat.i tehn.osoblje</t>
  </si>
  <si>
    <t>01</t>
  </si>
  <si>
    <t>OPĆI PRIHODI I PRIMICI</t>
  </si>
  <si>
    <t>POMOĆI</t>
  </si>
  <si>
    <t xml:space="preserve">        TEKUĆI RASHODI - GIMNAZIJA KARLOVAC</t>
  </si>
  <si>
    <t xml:space="preserve">Materijalni rashodi </t>
  </si>
  <si>
    <t>PR0195</t>
  </si>
  <si>
    <t>PR8277</t>
  </si>
  <si>
    <t xml:space="preserve">Naknade troškova zaposlenima </t>
  </si>
  <si>
    <t xml:space="preserve">Službena putovanja </t>
  </si>
  <si>
    <t xml:space="preserve">Naknade za prijevoz na posao i s posla </t>
  </si>
  <si>
    <t xml:space="preserve">Stručno usavršavanje zaposlenika </t>
  </si>
  <si>
    <t>Naknada za korištenje privatnog auta u služ.svrhe</t>
  </si>
  <si>
    <t>PR0196-05</t>
  </si>
  <si>
    <t>PR8278</t>
  </si>
  <si>
    <t>Rashodi za materijal i energiju</t>
  </si>
  <si>
    <t xml:space="preserve">Uredski materijal i ostali materijalni rashodi </t>
  </si>
  <si>
    <t>Materijal i sirovine</t>
  </si>
  <si>
    <t xml:space="preserve">Energija </t>
  </si>
  <si>
    <t xml:space="preserve">Materijal i dijelovi za tekuće i investicijsko održavanje </t>
  </si>
  <si>
    <t xml:space="preserve">Sitni inventar i auto gume </t>
  </si>
  <si>
    <t>Službena radna i zaštitna odjeća i obuća</t>
  </si>
  <si>
    <t>PR0197</t>
  </si>
  <si>
    <t>PR8279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</si>
  <si>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</si>
  <si>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</si>
  <si>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</si>
  <si>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</si>
  <si>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>Komunalne usluge</t>
  </si>
  <si>
    <t>Zakupnine i najamnine</t>
  </si>
  <si>
    <t xml:space="preserve">Zdravstvene  usluge </t>
  </si>
  <si>
    <t>Intelektualne i ostale usluge</t>
  </si>
  <si>
    <t>Računalne usluge</t>
  </si>
  <si>
    <t xml:space="preserve">Ostale usluge </t>
  </si>
  <si>
    <t>PR0198</t>
  </si>
  <si>
    <t>PR8280</t>
  </si>
  <si>
    <t xml:space="preserve">Ostali nespomenuti rashodi poslovanja </t>
  </si>
  <si>
    <t xml:space="preserve">Premije osiguranja </t>
  </si>
  <si>
    <t xml:space="preserve">Reprezentacija </t>
  </si>
  <si>
    <t>Članarine</t>
  </si>
  <si>
    <t>Pristojbe i naknade</t>
  </si>
  <si>
    <t xml:space="preserve">Ostali rashodi </t>
  </si>
  <si>
    <t xml:space="preserve">Financijski rashodi </t>
  </si>
  <si>
    <t>PR0199</t>
  </si>
  <si>
    <t>PR8281</t>
  </si>
  <si>
    <t xml:space="preserve">Ostali financijski  rashodi </t>
  </si>
  <si>
    <t>Bankarske usluge i usluge platnog prometa</t>
  </si>
  <si>
    <t>Zatezne kamate</t>
  </si>
  <si>
    <t>Aktivnost: Odgojnoobraz.,administrat.i tehn.osoblje - posebni dio</t>
  </si>
  <si>
    <t>PR8282</t>
  </si>
  <si>
    <t>Naknade za prijevoz na posao i s posla</t>
  </si>
  <si>
    <t>PR8283</t>
  </si>
  <si>
    <t>Uredski materijal i ostali materijalni rashodi</t>
  </si>
  <si>
    <t>Energija</t>
  </si>
  <si>
    <t>PR8284</t>
  </si>
  <si>
    <t xml:space="preserve">Usluge tekućeg i investicijskog održavanja </t>
  </si>
  <si>
    <t>Zdravstvene usluge</t>
  </si>
  <si>
    <t>A100038</t>
  </si>
  <si>
    <t>Aktivnost: Operativni plan TIO - SŠ</t>
  </si>
  <si>
    <t xml:space="preserve">        TEKUĆI RASHODI </t>
  </si>
  <si>
    <t>PR8285</t>
  </si>
  <si>
    <t>Usluge tekućeg i investicijskog održavanja - operativni plan</t>
  </si>
  <si>
    <t>K100004</t>
  </si>
  <si>
    <t>Kapitalni projekt: Nefinanc.imovina i investic.održavanje SŠ</t>
  </si>
  <si>
    <t>RASHODI ZA NABAVU NEFINANCIJSKE IMOVINE</t>
  </si>
  <si>
    <t>Rashodi za nabavu neproizvedene imovine</t>
  </si>
  <si>
    <t>PR8286C</t>
  </si>
  <si>
    <t>Nematerijalna imovina</t>
  </si>
  <si>
    <t>Licence</t>
  </si>
  <si>
    <t>Rashodi za nabavu proizvedene dugotrajne imovine</t>
  </si>
  <si>
    <t>PR8286D</t>
  </si>
  <si>
    <t>Građevinski objekti</t>
  </si>
  <si>
    <t>Građevinski objekti (Projekt Nikola Tesla)</t>
  </si>
  <si>
    <t>PR82</t>
  </si>
  <si>
    <t>Postrojenja i oprema</t>
  </si>
  <si>
    <t>Računala</t>
  </si>
  <si>
    <t>PR8286A</t>
  </si>
  <si>
    <t>Knjige, umjetnička djela i ostale izložbene vrijednosti</t>
  </si>
  <si>
    <t xml:space="preserve">Knjige (lektira) </t>
  </si>
  <si>
    <t>Rashodi za dodatna ulaganja na nefinancijskoj imovini</t>
  </si>
  <si>
    <t>PR8286</t>
  </si>
  <si>
    <t>Dodatna ulaganja na građ. objektima</t>
  </si>
  <si>
    <t>Dodatna ulaganja na građevinskim objektima</t>
  </si>
  <si>
    <t>PR8286B</t>
  </si>
  <si>
    <t>Dodatna ulaganja na postrojenjima i opremi</t>
  </si>
  <si>
    <t>Dodatna ulaganja na postrojenima i opremi</t>
  </si>
  <si>
    <t>125</t>
  </si>
  <si>
    <t>Program javnih potreba iznad standarda  - vlastiti prihodi</t>
  </si>
  <si>
    <t>A100042</t>
  </si>
  <si>
    <t>03</t>
  </si>
  <si>
    <t>0960</t>
  </si>
  <si>
    <t>Aktivnost:  Javne potrebe iznad standarda - vlastiti prihodi</t>
  </si>
  <si>
    <t>VLASTITI PRIHODI</t>
  </si>
  <si>
    <t>RASHODI</t>
  </si>
  <si>
    <t>Rashodi za zaposlene</t>
  </si>
  <si>
    <t>PR8294</t>
  </si>
  <si>
    <t>VR8294</t>
  </si>
  <si>
    <t>Plaće</t>
  </si>
  <si>
    <t>Plaće za redovan rad</t>
  </si>
  <si>
    <t>Plaće za prekovremni rad</t>
  </si>
  <si>
    <t>VR8294A</t>
  </si>
  <si>
    <t>ostali rashodi za zaposlene</t>
  </si>
  <si>
    <t>PR8295</t>
  </si>
  <si>
    <t>VR8295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</si>
  <si>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</si>
  <si>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</si>
  <si>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</si>
  <si>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</si>
  <si>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Materijalni rashodi</t>
  </si>
  <si>
    <t>PR8296</t>
  </si>
  <si>
    <t>VR8296</t>
  </si>
  <si>
    <t>Naknade troškova zaposlenima</t>
  </si>
  <si>
    <t>Službena putovanja</t>
  </si>
  <si>
    <t>PR8297</t>
  </si>
  <si>
    <t>VR8297</t>
  </si>
  <si>
    <t>PR8298</t>
  </si>
  <si>
    <t>VR8298</t>
  </si>
  <si>
    <t>Rashodi za usluge</t>
  </si>
  <si>
    <t>Usluge telefona, pošte i prijevoza</t>
  </si>
  <si>
    <t>VR8294B</t>
  </si>
  <si>
    <t>Naknade troškova osobama izvan radnog odnosa (volonteri)</t>
  </si>
  <si>
    <t>VR8298A</t>
  </si>
  <si>
    <t>Ostali nespomenuti rashodi</t>
  </si>
  <si>
    <t>Premije osiguranja</t>
  </si>
  <si>
    <t>Reprezentacija</t>
  </si>
  <si>
    <t>Ostali nespomenuti rashodi poslovanja</t>
  </si>
  <si>
    <t>Financijski rashodi</t>
  </si>
  <si>
    <t>PR8299</t>
  </si>
  <si>
    <t>VR8299</t>
  </si>
  <si>
    <t>Ostali finanacijski rashodi</t>
  </si>
  <si>
    <t>Donacije</t>
  </si>
  <si>
    <t>VR8299A</t>
  </si>
  <si>
    <t>Tekuće donacije</t>
  </si>
  <si>
    <t>Tekuće donacije u novcu</t>
  </si>
  <si>
    <t>VR8294C</t>
  </si>
  <si>
    <t>poslovni objekti - dokumentacija N.Tesla</t>
  </si>
  <si>
    <t>PR8300</t>
  </si>
  <si>
    <t>VR8300</t>
  </si>
  <si>
    <t>Uredska oprema i namještaj</t>
  </si>
  <si>
    <t>Oprema za održavanje i zaštitu</t>
  </si>
  <si>
    <t>Medicinska i laboratorijska oprema</t>
  </si>
  <si>
    <t>Instrumenti, uređaji i strojevi</t>
  </si>
  <si>
    <t>Uređaji, strojevi i oprema za ostale namjene</t>
  </si>
  <si>
    <t>VR8300A</t>
  </si>
  <si>
    <t>Knjige</t>
  </si>
  <si>
    <t>Knjige u knjižnicama</t>
  </si>
  <si>
    <t>141</t>
  </si>
  <si>
    <t>Program: Javne potrebe iznad zakon.stand.u srednjem školstvu</t>
  </si>
  <si>
    <t>A100043</t>
  </si>
  <si>
    <t xml:space="preserve">Aktivnost:  Sufinanciranje prijevoza učenika SŠ  </t>
  </si>
  <si>
    <t>PR8287</t>
  </si>
  <si>
    <t>Sufinanciranje prijevoza uč. srednjih škola</t>
  </si>
  <si>
    <t>PR8288</t>
  </si>
  <si>
    <t>Prijevoz učenika SŠ</t>
  </si>
  <si>
    <t>A100078</t>
  </si>
  <si>
    <t>Aktivnost: Županijske javne potrebe u SŠ</t>
  </si>
  <si>
    <t>PR8289</t>
  </si>
  <si>
    <t>Uredski materijal i ostali materijalni rashodi (natjecanja u znanju i dr.)</t>
  </si>
  <si>
    <t>PR8289A</t>
  </si>
  <si>
    <t>Intelektualne usluge - riznica - edukacija</t>
  </si>
  <si>
    <t>PR8290</t>
  </si>
  <si>
    <t>PR8291</t>
  </si>
  <si>
    <t>Ostali financijeki rashodi</t>
  </si>
  <si>
    <t>A100117</t>
  </si>
  <si>
    <t>Aktivnost:  Unapređenje srednjeg školstva</t>
  </si>
  <si>
    <t>PR8292</t>
  </si>
  <si>
    <t>PR8293</t>
  </si>
  <si>
    <t>A100078D</t>
  </si>
  <si>
    <t>Aktivnost: Dom Nikole Tesle-sufin.projektne dokumentacije</t>
  </si>
  <si>
    <t>PR8290A</t>
  </si>
  <si>
    <t>A100162A</t>
  </si>
  <si>
    <t>Aktivnost:  Prijenos sredstava od nenadležnih proračuna</t>
  </si>
  <si>
    <t>503</t>
  </si>
  <si>
    <t>POMOĆI IZ NENADLEŽNIH PRORAČUNA - korisnici</t>
  </si>
  <si>
    <t>VR8295A</t>
  </si>
  <si>
    <t>VR8295B</t>
  </si>
  <si>
    <t>VR8295C</t>
  </si>
  <si>
    <t>VR8295D</t>
  </si>
  <si>
    <t>VR8293A</t>
  </si>
  <si>
    <t>VR8293B</t>
  </si>
  <si>
    <t>VR8293C</t>
  </si>
  <si>
    <t>VR8293F</t>
  </si>
  <si>
    <t>Medicinska i lab.oprema</t>
  </si>
  <si>
    <t>VR8293D</t>
  </si>
  <si>
    <t xml:space="preserve">Aktivnost:  Prijenos sredstava od nenadležnih proračuna </t>
  </si>
  <si>
    <t>VR8293E</t>
  </si>
  <si>
    <t>A100160A</t>
  </si>
  <si>
    <t>Aktivnost:  Javne potrebe iznad standarda - projekti</t>
  </si>
  <si>
    <t>504</t>
  </si>
  <si>
    <t>POMOĆ OD FONDOVA - korisnici</t>
  </si>
  <si>
    <t>PR8212</t>
  </si>
  <si>
    <t>VR8300B</t>
  </si>
  <si>
    <t xml:space="preserve">Stručno usavršavanje </t>
  </si>
  <si>
    <t>A100171A</t>
  </si>
  <si>
    <t>Aktivnost:  Javne potrebe iznad standarda - projekti  EU-a - Erasmus +</t>
  </si>
  <si>
    <t>511</t>
  </si>
  <si>
    <t>FONDOVI EU - korisnici</t>
  </si>
  <si>
    <t>VR8300O</t>
  </si>
  <si>
    <t>Aktivnost:  Javne potrebe iznad standarda - projekti  EU-a - Erasmus + Written on water</t>
  </si>
  <si>
    <t>VR8295F</t>
  </si>
  <si>
    <t>VR8295G</t>
  </si>
  <si>
    <t>A100163A</t>
  </si>
  <si>
    <t>Aktivnost:  Javne potrebe iznad standarda - EU projekti- Unapređenje pismenosti - temelj cjeloživotnog učenja</t>
  </si>
  <si>
    <t>560</t>
  </si>
  <si>
    <t>POMOĆI OD FONDOVA - korisnici</t>
  </si>
  <si>
    <t>VR8300P</t>
  </si>
  <si>
    <t>Aktivnost:  Javne potrebe iznad standarda - EU projekti- Poticanje rada s darovitom djecom u učenicima na predtercijarnoj razini</t>
  </si>
  <si>
    <t>VR8300M</t>
  </si>
  <si>
    <t>Uređaji i oprema za ostale namjene</t>
  </si>
  <si>
    <t>A100191A</t>
  </si>
  <si>
    <t>Aktivnost:  Shema školskog voća, povrća i mlijeka</t>
  </si>
  <si>
    <t>FONDOVI EU</t>
  </si>
  <si>
    <t>VR8295H</t>
  </si>
  <si>
    <t>Namirnice-voće</t>
  </si>
  <si>
    <t>A100128</t>
  </si>
  <si>
    <t>A100161A</t>
  </si>
  <si>
    <t>Aktivnost:  Javne potrebe iznad standarda - OSTALO (učenički servis, maturalna putovanja)</t>
  </si>
  <si>
    <t>432</t>
  </si>
  <si>
    <t>PRIHODI ZA POSEBNE NAMJENE - KORISNICI</t>
  </si>
  <si>
    <t>VR8300G</t>
  </si>
  <si>
    <t>311 Plaće</t>
  </si>
  <si>
    <t>VR8300H</t>
  </si>
  <si>
    <t xml:space="preserve">Doprinosi za zapošljavanje </t>
  </si>
  <si>
    <t>VR8300I</t>
  </si>
  <si>
    <t>Naknade za prijevoz, za rad na terenu i odvojeni život</t>
  </si>
  <si>
    <t>VR8300J</t>
  </si>
  <si>
    <t>VR8300N</t>
  </si>
  <si>
    <t>VR8300K</t>
  </si>
  <si>
    <t>Sportska i glazbena oprema</t>
  </si>
  <si>
    <t>A100164A</t>
  </si>
  <si>
    <t>Aktivnost:  Stručno osposobljavanje bez zasnivanja radnog odnosa - korisnici</t>
  </si>
  <si>
    <t>434</t>
  </si>
  <si>
    <t>PRIHOD ZA POSEBNE NAMJENE - VOLONTERI - KORISNICI</t>
  </si>
  <si>
    <t>VR8300L</t>
  </si>
  <si>
    <t>A100159A</t>
  </si>
  <si>
    <t>Aktivnost:  Javne potrebe iznad standarda - donacije</t>
  </si>
  <si>
    <t>611</t>
  </si>
  <si>
    <t>DONACIJE - KORISNICI</t>
  </si>
  <si>
    <t>VR8300R</t>
  </si>
  <si>
    <t>Ostale usluge</t>
  </si>
  <si>
    <t>158</t>
  </si>
  <si>
    <t>04</t>
  </si>
  <si>
    <t>Program:  Pomoćnici u nastavi OŠ i SŠ (EU projekt)</t>
  </si>
  <si>
    <t>Aktivnost:  Pomoćnici u nastavi OŠ i SŠ (EU projekt)</t>
  </si>
  <si>
    <t>56</t>
  </si>
  <si>
    <t>PR8300C</t>
  </si>
  <si>
    <t>PR8300O</t>
  </si>
  <si>
    <t xml:space="preserve">Ostali rashodi za zaposlene </t>
  </si>
  <si>
    <t>Ostali rashodi za zaposlene</t>
  </si>
  <si>
    <t>PR8300D</t>
  </si>
  <si>
    <t>doprinosi za mirovinsko osiguranje</t>
  </si>
  <si>
    <t>Doprinosi za obvezno osig. u slučaju nezaposlenosti</t>
  </si>
  <si>
    <t>PR8300E</t>
  </si>
  <si>
    <t>Naknade za prijevoz</t>
  </si>
  <si>
    <t xml:space="preserve">Stručno usavršavanje (zaštita na radu, edukacija) </t>
  </si>
  <si>
    <t>PR8031</t>
  </si>
  <si>
    <t>PR8300M</t>
  </si>
  <si>
    <t>PR8032</t>
  </si>
  <si>
    <t>PR8300F</t>
  </si>
  <si>
    <t>Sanitarni pregled</t>
  </si>
  <si>
    <t>PR8300N</t>
  </si>
  <si>
    <t>PLAN 2018.</t>
  </si>
  <si>
    <t>Glava 28 - GIMNAZIJA KARLOVAC</t>
  </si>
  <si>
    <t xml:space="preserve">VRSTA PRIHODA / IZDATKA </t>
  </si>
  <si>
    <t xml:space="preserve"> PLAN
2017.</t>
  </si>
  <si>
    <t>PLAN
2017.</t>
  </si>
  <si>
    <t xml:space="preserve"> II REBALANS
2017.</t>
  </si>
  <si>
    <t xml:space="preserve"> III REBALANS
2017.</t>
  </si>
  <si>
    <t xml:space="preserve"> PLAN
2018.</t>
  </si>
  <si>
    <t>07</t>
  </si>
  <si>
    <t>11</t>
  </si>
  <si>
    <t>PRIHODI POSLOVANJA</t>
  </si>
  <si>
    <t>63</t>
  </si>
  <si>
    <t>POMOĆI IZ INOZEMSTVA(darovnice) I OD SUBJEKATA UNUTAR OPĆEG PRORAČUNA</t>
  </si>
  <si>
    <t>Pomoći od međunarodnih organizacija te inst. i tijela EU</t>
  </si>
  <si>
    <t>Tekuće pomoći od instirucija i tijela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</si>
  <si>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</si>
  <si>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</si>
  <si>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</si>
  <si>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</si>
  <si>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</si>
  <si>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</si>
  <si>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</si>
  <si>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</si>
  <si>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Pomoći iz državnog proračuna temeljem prijenosa EU sredstava</t>
  </si>
  <si>
    <t>6381</t>
  </si>
  <si>
    <t>Kapitalne pomoći iz državnog proračuna temeljem prijenosa EU sredstava</t>
  </si>
  <si>
    <t>6382</t>
  </si>
  <si>
    <t>NOVI  PLAN
2017.</t>
  </si>
  <si>
    <t>NOVI  NOVI PLAN
2017.</t>
  </si>
  <si>
    <t>NOVI  PLAN
2018.</t>
  </si>
  <si>
    <t>PRIHODI OD IMOVINE</t>
  </si>
  <si>
    <t xml:space="preserve">Prihodi od financijske imovine </t>
  </si>
  <si>
    <t>Prihodi od kamata na dane zajmove</t>
  </si>
  <si>
    <t xml:space="preserve">Kamate na oročena sredstva i depozite po viđenju </t>
  </si>
  <si>
    <t>Ostali prihodi od financijske imovine - korisnici</t>
  </si>
  <si>
    <t>PRIHODI OD UPRAVNIH I ADMINISTRATIVNIH PRISTOJBI, PRISTOJBI PO POSEBNIM PROPISIMA I NAKNADA</t>
  </si>
  <si>
    <t xml:space="preserve">Prihodi po posebnim propisima </t>
  </si>
  <si>
    <t xml:space="preserve">Ostali nespomenuti prihodi </t>
  </si>
  <si>
    <t>66</t>
  </si>
  <si>
    <t>PRIHODI OD PRODAJE PROIZVODA I ROBE TE PRUŽENIH USLUGA I PRIHODI OD DONACIJA</t>
  </si>
  <si>
    <t>Prihodi od prodaje proizvoda i robe te pruženih usluga</t>
  </si>
  <si>
    <t xml:space="preserve">Prihodi od obavljanja osnovnih poslova vlastite djelatnosti   </t>
  </si>
  <si>
    <t>6612</t>
  </si>
  <si>
    <t>Prihodi od obavljanja ost.poslova vlast. djel. uplaćeni u Proračun</t>
  </si>
  <si>
    <t>6615</t>
  </si>
  <si>
    <t>Prihodi od pruženih usluga</t>
  </si>
  <si>
    <t>Donacije od pravnih i fizičkih osoba izvan općeg proračuna</t>
  </si>
  <si>
    <t>Kapitalne donacije</t>
  </si>
  <si>
    <t>Kazne za privredne prijestupe - novčane kazne za privredne</t>
  </si>
  <si>
    <t xml:space="preserve">prijestupe oduzeta imov. korist i troškovi postupka </t>
  </si>
  <si>
    <t>Ostale kazne</t>
  </si>
  <si>
    <t>6611</t>
  </si>
  <si>
    <t>67</t>
  </si>
  <si>
    <t>PRIHODI IZ PRORAČUNA</t>
  </si>
  <si>
    <t>671</t>
  </si>
  <si>
    <t>Prihodi od nadležnog proračuna</t>
  </si>
  <si>
    <t>6711</t>
  </si>
  <si>
    <t>Prihodi iz nadležnog proračuna za financiranje rashoda poslovanja</t>
  </si>
  <si>
    <t>6712</t>
  </si>
  <si>
    <t>Prihodi iz nadl. proračuna za finan. rashoda za nabavu nefinanc.</t>
  </si>
  <si>
    <t>673</t>
  </si>
  <si>
    <t>Prihodi od HZZO-a na temelju ugovornih obveza</t>
  </si>
  <si>
    <t>6731</t>
  </si>
  <si>
    <t>68</t>
  </si>
  <si>
    <t>KAZNE, UPRAVNE MJERE I OSTALI PRIHODI</t>
  </si>
  <si>
    <t>Ostali prihodi</t>
  </si>
  <si>
    <t xml:space="preserve"> NOVI PLAN
2017.</t>
  </si>
  <si>
    <t xml:space="preserve">PRIHODI OD PRODAJE NEFINANCIJSKE  IMOVINE </t>
  </si>
  <si>
    <t>PRIHODI OD NEFINAN.IMOVINE I NADOKNADE ŠTETA S OSNOVA OSIG.</t>
  </si>
  <si>
    <t>PRIHODI OD PRODAJE PROIZVEDENE DUGOTRAJNE IMOVINE</t>
  </si>
  <si>
    <t>Prihodi od prodaje građevinskih objekata</t>
  </si>
  <si>
    <t xml:space="preserve">Stambeni objekti </t>
  </si>
  <si>
    <t>Ceste, željeznice i ostali primetni objekti</t>
  </si>
  <si>
    <t>Ostali građevinski objekti</t>
  </si>
  <si>
    <t>Komunikacijska oprema</t>
  </si>
  <si>
    <t>Prihodi od prodaje prijevoznih sredstava</t>
  </si>
  <si>
    <t>Prijevozna sredstva u cestovnom prometu</t>
  </si>
  <si>
    <t>Prihodi od prodaje knjiga, umjetničkih djela i ostalih izložbenih vrijednosti</t>
  </si>
  <si>
    <t xml:space="preserve">VLASTITI IZVORI </t>
  </si>
  <si>
    <t>92</t>
  </si>
  <si>
    <t xml:space="preserve">Rezultat poslovanja </t>
  </si>
  <si>
    <t>922</t>
  </si>
  <si>
    <t xml:space="preserve">Utvrđivanje rezultata poslovanja </t>
  </si>
  <si>
    <t>9221</t>
  </si>
  <si>
    <t xml:space="preserve">Višak prihoda </t>
  </si>
  <si>
    <t xml:space="preserve"> - projekti Fond-a EU-a kod korisnika</t>
  </si>
  <si>
    <t>Program:  Plaća i ostali rashodi za zaposlene</t>
  </si>
  <si>
    <t>Naknada zbog nezapošljavanja kvote osoba s inval.</t>
  </si>
  <si>
    <t>MINISTARSTVO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</si>
</sst>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18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6" fillId="3" borderId="5" xfId="0" applyNumberFormat="1" applyFont="1" applyFill="1" applyBorder="1" applyAlignment="1">
      <alignment horizontal="left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0" borderId="0" xfId="0" applyNumberFormat="1" applyFont="1"/>
    <xf numFmtId="0" fontId="5" fillId="0" borderId="0" xfId="0" applyNumberFormat="1" applyFont="1"/>
    <xf numFmtId="49" fontId="3" fillId="4" borderId="2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49" fontId="3" fillId="5" borderId="5" xfId="0" applyNumberFormat="1" applyFont="1" applyFill="1" applyBorder="1" applyAlignment="1">
      <alignment horizontal="center" vertical="center"/>
    </xf>
    <xf numFmtId="0" fontId="9" fillId="0" borderId="0" xfId="1" applyNumberFormat="1" applyFont="1"/>
    <xf numFmtId="0" fontId="10" fillId="0" borderId="0" xfId="0" applyFont="1"/>
    <xf numFmtId="4" fontId="10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49" fontId="3" fillId="2" borderId="5" xfId="0" applyNumberFormat="1" applyFont="1" applyFill="1" applyBorder="1" applyAlignment="1">
      <alignment horizontal="center" vertical="center"/>
    </xf>
    <xf numFmtId="0" fontId="9" fillId="0" borderId="0" xfId="0" applyFont="1"/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6" borderId="0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4" fillId="6" borderId="0" xfId="0" applyFont="1" applyFill="1" applyBorder="1"/>
    <xf numFmtId="49" fontId="11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4" fillId="6" borderId="0" xfId="0" applyNumberFormat="1" applyFont="1" applyFill="1"/>
    <xf numFmtId="4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4" fontId="4" fillId="0" borderId="0" xfId="0" applyNumberFormat="1" applyFont="1" applyBorder="1"/>
    <xf numFmtId="0" fontId="6" fillId="0" borderId="5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11" fillId="5" borderId="5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0" fillId="0" borderId="0" xfId="0" applyFont="1" applyFill="1" applyBorder="1"/>
    <xf numFmtId="49" fontId="11" fillId="3" borderId="2" xfId="0" applyNumberFormat="1" applyFont="1" applyFill="1" applyBorder="1" applyAlignment="1">
      <alignment horizontal="center" vertical="center"/>
    </xf>
    <xf numFmtId="0" fontId="9" fillId="6" borderId="0" xfId="0" applyFont="1" applyFill="1"/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12" fillId="0" borderId="0" xfId="0" applyFont="1" applyBorder="1"/>
    <xf numFmtId="0" fontId="6" fillId="0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6" fillId="10" borderId="7" xfId="0" applyNumberFormat="1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6" fillId="0" borderId="0" xfId="0" applyNumberFormat="1" applyFont="1" applyFill="1" applyAlignment="1">
      <alignment horizontal="center" vertical="center" wrapText="1"/>
    </xf>
    <xf numFmtId="0" fontId="8" fillId="11" borderId="8" xfId="0" applyNumberFormat="1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49" fontId="8" fillId="11" borderId="4" xfId="0" applyNumberFormat="1" applyFont="1" applyFill="1" applyBorder="1" applyAlignment="1">
      <alignment horizontal="center" vertical="center"/>
    </xf>
    <xf numFmtId="43" fontId="13" fillId="0" borderId="9" xfId="1" applyFont="1" applyBorder="1" applyAlignment="1">
      <alignment vertical="center"/>
    </xf>
    <xf numFmtId="43" fontId="8" fillId="0" borderId="9" xfId="1" applyFont="1" applyFill="1" applyBorder="1" applyAlignment="1">
      <alignment horizontal="left" vertical="center"/>
    </xf>
    <xf numFmtId="0" fontId="6" fillId="11" borderId="5" xfId="0" applyNumberFormat="1" applyFont="1" applyFill="1" applyBorder="1" applyAlignment="1">
      <alignment vertical="center"/>
    </xf>
    <xf numFmtId="4" fontId="6" fillId="11" borderId="5" xfId="0" applyNumberFormat="1" applyFont="1" applyFill="1" applyBorder="1" applyAlignment="1">
      <alignment horizontal="right" vertical="center"/>
    </xf>
    <xf numFmtId="0" fontId="6" fillId="11" borderId="2" xfId="0" applyNumberFormat="1" applyFont="1" applyFill="1" applyBorder="1" applyAlignment="1">
      <alignment vertical="center"/>
    </xf>
    <xf numFmtId="0" fontId="6" fillId="11" borderId="2" xfId="0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 vertical="center"/>
    </xf>
    <xf numFmtId="0" fontId="8" fillId="11" borderId="6" xfId="0" applyNumberFormat="1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49" fontId="8" fillId="11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/>
    </xf>
    <xf numFmtId="49" fontId="6" fillId="0" borderId="2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" fontId="6" fillId="11" borderId="2" xfId="0" applyNumberFormat="1" applyFont="1" applyFill="1" applyBorder="1" applyAlignment="1">
      <alignment horizontal="right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" fontId="6" fillId="3" borderId="5" xfId="0" applyNumberFormat="1" applyFont="1" applyFill="1" applyBorder="1" applyAlignment="1">
      <alignment horizontal="right"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8" fillId="6" borderId="0" xfId="0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4" fontId="8" fillId="6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8" fillId="0" borderId="5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6" fillId="0" borderId="7" xfId="0" applyFont="1" applyFill="1" applyBorder="1" applyAlignment="1">
      <alignment vertical="center"/>
    </xf>
    <xf numFmtId="0" fontId="16" fillId="4" borderId="6" xfId="0" applyNumberFormat="1" applyFont="1" applyFill="1" applyBorder="1" applyAlignment="1">
      <alignment horizontal="center" vertical="center"/>
    </xf>
    <xf numFmtId="0" fontId="16" fillId="4" borderId="6" xfId="0" applyNumberFormat="1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right" vertical="center"/>
    </xf>
    <xf numFmtId="49" fontId="15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4" fontId="17" fillId="4" borderId="2" xfId="1" applyNumberFormat="1" applyFont="1" applyFill="1" applyBorder="1" applyAlignment="1">
      <alignment horizontal="right" vertical="center"/>
    </xf>
    <xf numFmtId="4" fontId="17" fillId="0" borderId="2" xfId="1" applyNumberFormat="1" applyFont="1" applyFill="1" applyBorder="1" applyAlignment="1">
      <alignment horizontal="right" vertical="center"/>
    </xf>
    <xf numFmtId="49" fontId="15" fillId="5" borderId="5" xfId="0" applyNumberFormat="1" applyFont="1" applyFill="1" applyBorder="1" applyAlignment="1">
      <alignment horizontal="center" vertical="center"/>
    </xf>
    <xf numFmtId="0" fontId="15" fillId="5" borderId="5" xfId="0" applyNumberFormat="1" applyFont="1" applyFill="1" applyBorder="1" applyAlignment="1">
      <alignment horizontal="center" vertical="center"/>
    </xf>
    <xf numFmtId="4" fontId="15" fillId="5" borderId="5" xfId="1" applyNumberFormat="1" applyFont="1" applyFill="1" applyBorder="1" applyAlignment="1">
      <alignment horizontal="right" vertical="center"/>
    </xf>
    <xf numFmtId="4" fontId="15" fillId="8" borderId="5" xfId="1" applyNumberFormat="1" applyFont="1" applyFill="1" applyBorder="1" applyAlignment="1">
      <alignment horizontal="right" vertical="center"/>
    </xf>
    <xf numFmtId="49" fontId="15" fillId="9" borderId="5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4" fontId="15" fillId="9" borderId="5" xfId="1" applyNumberFormat="1" applyFont="1" applyFill="1" applyBorder="1" applyAlignment="1">
      <alignment horizontal="right" vertical="center"/>
    </xf>
    <xf numFmtId="49" fontId="15" fillId="8" borderId="5" xfId="0" applyNumberFormat="1" applyFont="1" applyFill="1" applyBorder="1" applyAlignment="1">
      <alignment horizontal="center" vertical="center"/>
    </xf>
    <xf numFmtId="0" fontId="17" fillId="8" borderId="5" xfId="0" applyNumberFormat="1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center"/>
    </xf>
    <xf numFmtId="4" fontId="15" fillId="3" borderId="2" xfId="1" applyNumberFormat="1" applyFont="1" applyFill="1" applyBorder="1" applyAlignment="1">
      <alignment horizontal="right" vertical="center"/>
    </xf>
    <xf numFmtId="0" fontId="15" fillId="3" borderId="5" xfId="0" applyNumberFormat="1" applyFont="1" applyFill="1" applyBorder="1" applyAlignment="1">
      <alignment horizontal="center" vertical="center"/>
    </xf>
    <xf numFmtId="0" fontId="15" fillId="3" borderId="5" xfId="0" applyNumberFormat="1" applyFont="1" applyFill="1" applyBorder="1" applyAlignment="1">
      <alignment horizontal="left" vertical="center"/>
    </xf>
    <xf numFmtId="49" fontId="15" fillId="3" borderId="5" xfId="0" applyNumberFormat="1" applyFont="1" applyFill="1" applyBorder="1" applyAlignment="1">
      <alignment horizontal="left" vertical="center"/>
    </xf>
    <xf numFmtId="4" fontId="15" fillId="3" borderId="5" xfId="1" applyNumberFormat="1" applyFont="1" applyFill="1" applyBorder="1" applyAlignment="1">
      <alignment horizontal="right" vertical="center"/>
    </xf>
    <xf numFmtId="4" fontId="15" fillId="0" borderId="5" xfId="1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49" fontId="15" fillId="0" borderId="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Alignment="1">
      <alignment horizontal="left" vertical="center"/>
    </xf>
    <xf numFmtId="0" fontId="15" fillId="0" borderId="2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>
      <alignment vertical="center"/>
    </xf>
    <xf numFmtId="0" fontId="16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4" fontId="16" fillId="0" borderId="0" xfId="1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right" vertical="center"/>
    </xf>
    <xf numFmtId="0" fontId="16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vertical="center"/>
    </xf>
    <xf numFmtId="0" fontId="16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4" fontId="16" fillId="0" borderId="5" xfId="1" applyNumberFormat="1" applyFont="1" applyFill="1" applyBorder="1" applyAlignment="1">
      <alignment horizontal="right" vertical="center"/>
    </xf>
    <xf numFmtId="0" fontId="17" fillId="5" borderId="5" xfId="0" applyNumberFormat="1" applyFont="1" applyFill="1" applyBorder="1" applyAlignment="1">
      <alignment horizontal="center" vertical="center"/>
    </xf>
    <xf numFmtId="4" fontId="15" fillId="0" borderId="2" xfId="1" applyNumberFormat="1" applyFont="1" applyFill="1" applyBorder="1" applyAlignment="1">
      <alignment horizontal="right" vertical="center"/>
    </xf>
    <xf numFmtId="0" fontId="19" fillId="0" borderId="5" xfId="0" applyNumberFormat="1" applyFont="1" applyFill="1" applyBorder="1" applyAlignment="1">
      <alignment horizontal="left" vertical="center"/>
    </xf>
    <xf numFmtId="0" fontId="19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4" fontId="16" fillId="0" borderId="4" xfId="1" applyNumberFormat="1" applyFont="1" applyFill="1" applyBorder="1" applyAlignment="1">
      <alignment horizontal="right" vertical="center"/>
    </xf>
    <xf numFmtId="49" fontId="15" fillId="6" borderId="0" xfId="0" applyNumberFormat="1" applyFont="1" applyFill="1" applyBorder="1" applyAlignment="1">
      <alignment horizontal="center" vertical="center"/>
    </xf>
    <xf numFmtId="0" fontId="16" fillId="6" borderId="0" xfId="0" applyNumberFormat="1" applyFont="1" applyFill="1" applyBorder="1" applyAlignment="1">
      <alignment horizontal="left" vertical="center"/>
    </xf>
    <xf numFmtId="49" fontId="15" fillId="8" borderId="2" xfId="0" applyNumberFormat="1" applyFont="1" applyFill="1" applyBorder="1" applyAlignment="1">
      <alignment horizontal="center" vertical="center"/>
    </xf>
    <xf numFmtId="0" fontId="17" fillId="8" borderId="2" xfId="0" applyNumberFormat="1" applyFont="1" applyFill="1" applyBorder="1" applyAlignment="1">
      <alignment horizontal="center" vertical="center"/>
    </xf>
    <xf numFmtId="49" fontId="15" fillId="3" borderId="5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4" fontId="16" fillId="0" borderId="2" xfId="1" applyNumberFormat="1" applyFont="1" applyFill="1" applyBorder="1" applyAlignment="1">
      <alignment horizontal="right"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0" fontId="15" fillId="0" borderId="3" xfId="0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4" fontId="20" fillId="0" borderId="0" xfId="1" applyNumberFormat="1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20" fillId="0" borderId="3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4" fontId="20" fillId="0" borderId="3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/>
    </xf>
    <xf numFmtId="0" fontId="21" fillId="0" borderId="5" xfId="0" applyNumberFormat="1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4" fontId="19" fillId="0" borderId="5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4" fontId="20" fillId="0" borderId="0" xfId="0" applyNumberFormat="1" applyFont="1" applyFill="1" applyBorder="1" applyAlignment="1">
      <alignment horizontal="right" vertical="center"/>
    </xf>
    <xf numFmtId="0" fontId="15" fillId="7" borderId="5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vertical="center"/>
    </xf>
    <xf numFmtId="4" fontId="16" fillId="0" borderId="3" xfId="1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5" fillId="8" borderId="5" xfId="0" applyNumberFormat="1" applyFont="1" applyFill="1" applyBorder="1" applyAlignment="1">
      <alignment horizontal="center" vertical="center"/>
    </xf>
    <xf numFmtId="4" fontId="19" fillId="0" borderId="5" xfId="1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5" fillId="0" borderId="5" xfId="0" quotePrefix="1" applyFont="1" applyFill="1" applyBorder="1" applyAlignment="1">
      <alignment vertical="center"/>
    </xf>
    <xf numFmtId="0" fontId="15" fillId="0" borderId="2" xfId="0" quotePrefix="1" applyFont="1" applyFill="1" applyBorder="1" applyAlignment="1">
      <alignment vertical="center"/>
    </xf>
    <xf numFmtId="0" fontId="16" fillId="0" borderId="0" xfId="0" quotePrefix="1" applyFont="1" applyFill="1" applyBorder="1" applyAlignment="1">
      <alignment vertical="center"/>
    </xf>
    <xf numFmtId="4" fontId="15" fillId="0" borderId="0" xfId="1" applyNumberFormat="1" applyFont="1" applyFill="1" applyBorder="1" applyAlignment="1">
      <alignment horizontal="right" vertical="center"/>
    </xf>
    <xf numFmtId="0" fontId="15" fillId="7" borderId="0" xfId="0" applyFont="1" applyFill="1" applyBorder="1" applyAlignment="1">
      <alignment vertical="center"/>
    </xf>
    <xf numFmtId="0" fontId="15" fillId="0" borderId="3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0" fontId="15" fillId="8" borderId="2" xfId="0" applyNumberFormat="1" applyFont="1" applyFill="1" applyBorder="1" applyAlignment="1">
      <alignment horizontal="center" vertical="center"/>
    </xf>
    <xf numFmtId="49" fontId="19" fillId="8" borderId="5" xfId="0" applyNumberFormat="1" applyFont="1" applyFill="1" applyBorder="1" applyAlignment="1">
      <alignment horizontal="center" vertical="center" wrapText="1"/>
    </xf>
    <xf numFmtId="49" fontId="19" fillId="3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vertical="center"/>
    </xf>
    <xf numFmtId="49" fontId="19" fillId="5" borderId="5" xfId="0" applyNumberFormat="1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left" vertical="center"/>
    </xf>
    <xf numFmtId="49" fontId="21" fillId="8" borderId="5" xfId="0" applyNumberFormat="1" applyFont="1" applyFill="1" applyBorder="1" applyAlignment="1">
      <alignment horizontal="center" vertical="center"/>
    </xf>
    <xf numFmtId="49" fontId="21" fillId="8" borderId="5" xfId="0" applyNumberFormat="1" applyFont="1" applyFill="1" applyBorder="1" applyAlignment="1">
      <alignment horizontal="center" vertical="center" wrapText="1"/>
    </xf>
    <xf numFmtId="0" fontId="21" fillId="8" borderId="5" xfId="0" applyNumberFormat="1" applyFont="1" applyFill="1" applyBorder="1" applyAlignment="1">
      <alignment horizontal="center" vertical="center"/>
    </xf>
    <xf numFmtId="49" fontId="20" fillId="5" borderId="2" xfId="0" applyNumberFormat="1" applyFont="1" applyFill="1" applyBorder="1" applyAlignment="1">
      <alignment horizontal="left" vertical="center"/>
    </xf>
    <xf numFmtId="49" fontId="20" fillId="5" borderId="2" xfId="0" applyNumberFormat="1" applyFont="1" applyFill="1" applyBorder="1" applyAlignment="1">
      <alignment horizontal="center" vertical="center"/>
    </xf>
    <xf numFmtId="0" fontId="20" fillId="5" borderId="2" xfId="0" applyNumberFormat="1" applyFont="1" applyFill="1" applyBorder="1" applyAlignment="1">
      <alignment horizontal="center" vertical="center"/>
    </xf>
    <xf numFmtId="4" fontId="20" fillId="5" borderId="2" xfId="1" applyNumberFormat="1" applyFont="1" applyFill="1" applyBorder="1" applyAlignment="1">
      <alignment horizontal="right" vertical="center"/>
    </xf>
    <xf numFmtId="4" fontId="20" fillId="8" borderId="2" xfId="1" applyNumberFormat="1" applyFont="1" applyFill="1" applyBorder="1" applyAlignment="1">
      <alignment horizontal="right" vertical="center"/>
    </xf>
    <xf numFmtId="0" fontId="18" fillId="0" borderId="0" xfId="0" applyFont="1"/>
    <xf numFmtId="0" fontId="18" fillId="0" borderId="0" xfId="0" applyFont="1" applyBorder="1"/>
    <xf numFmtId="4" fontId="19" fillId="0" borderId="0" xfId="1" applyNumberFormat="1" applyFont="1" applyFill="1" applyBorder="1" applyAlignment="1">
      <alignment horizontal="right" vertical="center"/>
    </xf>
    <xf numFmtId="49" fontId="20" fillId="5" borderId="5" xfId="0" applyNumberFormat="1" applyFont="1" applyFill="1" applyBorder="1" applyAlignment="1">
      <alignment horizontal="left" vertical="center"/>
    </xf>
    <xf numFmtId="49" fontId="20" fillId="5" borderId="5" xfId="0" applyNumberFormat="1" applyFont="1" applyFill="1" applyBorder="1" applyAlignment="1">
      <alignment horizontal="center" vertical="center"/>
    </xf>
    <xf numFmtId="0" fontId="20" fillId="5" borderId="5" xfId="0" applyNumberFormat="1" applyFont="1" applyFill="1" applyBorder="1" applyAlignment="1">
      <alignment horizontal="center" vertical="center"/>
    </xf>
    <xf numFmtId="4" fontId="20" fillId="5" borderId="5" xfId="1" applyNumberFormat="1" applyFont="1" applyFill="1" applyBorder="1" applyAlignment="1">
      <alignment horizontal="right" vertical="center"/>
    </xf>
    <xf numFmtId="4" fontId="20" fillId="8" borderId="5" xfId="1" applyNumberFormat="1" applyFont="1" applyFill="1" applyBorder="1" applyAlignment="1">
      <alignment horizontal="right" vertical="center"/>
    </xf>
    <xf numFmtId="0" fontId="18" fillId="0" borderId="5" xfId="0" applyFont="1" applyBorder="1"/>
    <xf numFmtId="0" fontId="20" fillId="0" borderId="2" xfId="0" applyFont="1" applyFill="1" applyBorder="1" applyAlignment="1">
      <alignment vertical="center"/>
    </xf>
    <xf numFmtId="0" fontId="18" fillId="0" borderId="0" xfId="0" applyFont="1" applyFill="1"/>
    <xf numFmtId="0" fontId="15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6" fillId="4" borderId="6" xfId="0" applyFont="1" applyFill="1" applyBorder="1" applyAlignment="1">
      <alignment horizontal="center" vertical="center"/>
    </xf>
    <xf numFmtId="49" fontId="16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49" fontId="15" fillId="5" borderId="5" xfId="0" applyNumberFormat="1" applyFont="1" applyFill="1" applyBorder="1" applyAlignment="1">
      <alignment horizontal="left" vertical="center"/>
    </xf>
    <xf numFmtId="49" fontId="15" fillId="5" borderId="2" xfId="0" applyNumberFormat="1" applyFont="1" applyFill="1" applyBorder="1" applyAlignment="1">
      <alignment horizontal="center" vertical="center"/>
    </xf>
    <xf numFmtId="0" fontId="15" fillId="5" borderId="2" xfId="0" applyNumberFormat="1" applyFont="1" applyFill="1" applyBorder="1" applyAlignment="1">
      <alignment horizontal="center" vertical="center"/>
    </xf>
    <xf numFmtId="4" fontId="16" fillId="8" borderId="2" xfId="1" applyNumberFormat="1" applyFont="1" applyFill="1" applyBorder="1" applyAlignment="1">
      <alignment horizontal="right" vertical="center"/>
    </xf>
    <xf numFmtId="4" fontId="15" fillId="5" borderId="2" xfId="1" applyNumberFormat="1" applyFont="1" applyFill="1" applyBorder="1" applyAlignment="1">
      <alignment horizontal="right" vertical="center"/>
    </xf>
    <xf numFmtId="4" fontId="15" fillId="8" borderId="2" xfId="1" applyNumberFormat="1" applyFont="1" applyFill="1" applyBorder="1" applyAlignment="1">
      <alignment horizontal="right" vertical="center"/>
    </xf>
    <xf numFmtId="49" fontId="15" fillId="0" borderId="0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15" fillId="5" borderId="5" xfId="0" applyNumberFormat="1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3" borderId="5" xfId="2" applyNumberFormat="1" applyFont="1" applyFill="1" applyBorder="1" applyAlignment="1">
      <alignment horizontal="left" vertical="center"/>
    </xf>
    <xf numFmtId="0" fontId="18" fillId="7" borderId="0" xfId="0" applyFont="1" applyFill="1"/>
    <xf numFmtId="49" fontId="15" fillId="7" borderId="0" xfId="0" applyNumberFormat="1" applyFont="1" applyFill="1" applyBorder="1" applyAlignment="1">
      <alignment horizontal="center" vertical="center"/>
    </xf>
    <xf numFmtId="0" fontId="15" fillId="7" borderId="2" xfId="0" applyNumberFormat="1" applyFont="1" applyFill="1" applyBorder="1" applyAlignment="1">
      <alignment horizontal="center" vertical="center"/>
    </xf>
    <xf numFmtId="0" fontId="15" fillId="7" borderId="2" xfId="0" applyNumberFormat="1" applyFont="1" applyFill="1" applyBorder="1" applyAlignment="1">
      <alignment horizontal="left" vertical="center"/>
    </xf>
    <xf numFmtId="0" fontId="18" fillId="7" borderId="2" xfId="0" applyFont="1" applyFill="1" applyBorder="1"/>
    <xf numFmtId="4" fontId="19" fillId="7" borderId="5" xfId="1" applyNumberFormat="1" applyFont="1" applyFill="1" applyBorder="1" applyAlignment="1">
      <alignment horizontal="right" vertical="center"/>
    </xf>
    <xf numFmtId="0" fontId="15" fillId="7" borderId="0" xfId="0" applyNumberFormat="1" applyFont="1" applyFill="1" applyBorder="1" applyAlignment="1">
      <alignment horizontal="center" vertical="center"/>
    </xf>
    <xf numFmtId="0" fontId="18" fillId="7" borderId="5" xfId="0" applyFont="1" applyFill="1" applyBorder="1"/>
    <xf numFmtId="0" fontId="18" fillId="7" borderId="0" xfId="0" applyNumberFormat="1" applyFont="1" applyFill="1"/>
    <xf numFmtId="0" fontId="19" fillId="7" borderId="5" xfId="0" applyNumberFormat="1" applyFont="1" applyFill="1" applyBorder="1" applyAlignment="1">
      <alignment horizontal="left" vertical="center"/>
    </xf>
    <xf numFmtId="0" fontId="19" fillId="7" borderId="5" xfId="0" applyFont="1" applyFill="1" applyBorder="1" applyAlignment="1">
      <alignment vertical="center"/>
    </xf>
    <xf numFmtId="49" fontId="15" fillId="7" borderId="5" xfId="0" applyNumberFormat="1" applyFont="1" applyFill="1" applyBorder="1" applyAlignment="1">
      <alignment horizontal="center" vertical="center"/>
    </xf>
    <xf numFmtId="0" fontId="18" fillId="7" borderId="5" xfId="0" applyNumberFormat="1" applyFont="1" applyFill="1" applyBorder="1"/>
    <xf numFmtId="0" fontId="20" fillId="7" borderId="2" xfId="3" applyNumberFormat="1" applyFont="1" applyFill="1" applyBorder="1" applyAlignment="1">
      <alignment horizontal="left" vertical="center"/>
    </xf>
    <xf numFmtId="0" fontId="20" fillId="7" borderId="2" xfId="3" applyFont="1" applyFill="1" applyBorder="1" applyAlignment="1">
      <alignment vertical="center"/>
    </xf>
    <xf numFmtId="4" fontId="20" fillId="7" borderId="5" xfId="1" applyNumberFormat="1" applyFont="1" applyFill="1" applyBorder="1" applyAlignment="1">
      <alignment horizontal="right" vertical="center"/>
    </xf>
    <xf numFmtId="4" fontId="20" fillId="0" borderId="5" xfId="1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4" fontId="20" fillId="0" borderId="3" xfId="1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0" fillId="7" borderId="0" xfId="0" applyNumberFormat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left" vertical="center"/>
    </xf>
    <xf numFmtId="0" fontId="15" fillId="5" borderId="5" xfId="0" applyNumberFormat="1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15" fillId="0" borderId="2" xfId="0" applyNumberFormat="1" applyFont="1" applyFill="1" applyBorder="1" applyAlignment="1">
      <alignment horizontal="center" vertical="center"/>
    </xf>
    <xf numFmtId="4" fontId="19" fillId="0" borderId="2" xfId="1" applyNumberFormat="1" applyFont="1" applyFill="1" applyBorder="1" applyAlignment="1">
      <alignment horizontal="right" vertical="center"/>
    </xf>
    <xf numFmtId="0" fontId="17" fillId="5" borderId="2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0" xfId="0" applyFont="1"/>
    <xf numFmtId="0" fontId="23" fillId="0" borderId="0" xfId="0" applyFont="1" applyFill="1"/>
    <xf numFmtId="0" fontId="15" fillId="9" borderId="5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right" vertical="center" wrapText="1"/>
    </xf>
    <xf numFmtId="0" fontId="15" fillId="9" borderId="4" xfId="0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center" vertical="center" wrapText="1"/>
    </xf>
    <xf numFmtId="49" fontId="15" fillId="9" borderId="0" xfId="0" applyNumberFormat="1" applyFont="1" applyFill="1" applyBorder="1" applyAlignment="1">
      <alignment horizontal="center" vertical="center" wrapText="1"/>
    </xf>
    <xf numFmtId="49" fontId="15" fillId="9" borderId="5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>
      <alignment horizontal="center" vertical="center" wrapText="1"/>
    </xf>
    <xf numFmtId="0" fontId="15" fillId="9" borderId="5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49" fontId="15" fillId="2" borderId="4" xfId="0" applyNumberFormat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 wrapText="1"/>
    </xf>
    <xf numFmtId="0" fontId="15" fillId="2" borderId="4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49" fontId="15" fillId="3" borderId="2" xfId="0" applyNumberFormat="1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49" fontId="15" fillId="3" borderId="5" xfId="0" applyNumberFormat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11" borderId="6" xfId="0" applyNumberFormat="1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11" borderId="1" xfId="0" applyNumberFormat="1" applyFont="1" applyFill="1" applyBorder="1" applyAlignment="1">
      <alignment horizontal="center" vertical="center" wrapText="1"/>
    </xf>
    <xf numFmtId="0" fontId="6" fillId="11" borderId="0" xfId="0" applyNumberFormat="1" applyFont="1" applyFill="1" applyBorder="1" applyAlignment="1">
      <alignment horizontal="center" vertical="center" wrapText="1"/>
    </xf>
    <xf numFmtId="0" fontId="6" fillId="11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/>
    </xf>
    <xf numFmtId="0" fontId="6" fillId="12" borderId="2" xfId="0" applyFont="1" applyFill="1" applyBorder="1" applyAlignment="1">
      <alignment horizontal="left" vertical="center"/>
    </xf>
    <xf numFmtId="0" fontId="6" fillId="11" borderId="5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</cellXfs>
  <cellStyles count="4">
    <cellStyle name="Comma" xfId="1" builtinId="3"/>
    <cellStyle name="Normal" xfId="0" builtinId="0"/>
    <cellStyle name="Normalno 12" xfId="2"/>
    <cellStyle name="Normalno 13" xfId="3"/>
  </cellStyles>
  <dxfs count="0"/>
  <tableStyles count="0" defaultTableStyle="TableStyleMedium2" defaultPivotStyle="PivotStyleLight16"/>
  <colors>
    <mruColors>
      <color rgb="FFFF6699"/>
      <color rgb="FFCC33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72"/>
  <sheetViews>
    <sheetView tabSelected="1" topLeftCell="B1" workbookViewId="0">
      <selection activeCell="T8" sqref="T8"/>
    </sheetView>
  </sheetViews>
  <sheetFormatPr defaultRowHeight="12.75" x14ac:dyDescent="0.2"/>
  <cols>
    <col min="1" max="1" width="9.140625" style="19" hidden="1" customWidth="1"/>
    <col min="2" max="2" width="7.140625" style="19" customWidth="1"/>
    <col min="3" max="3" width="3.5703125" style="19" customWidth="1"/>
    <col min="4" max="6" width="9.140625" style="19" hidden="1" customWidth="1"/>
    <col min="7" max="7" width="4.140625" style="19" customWidth="1"/>
    <col min="8" max="8" width="0.140625" style="19" hidden="1" customWidth="1"/>
    <col min="9" max="10" width="9.140625" style="19" hidden="1" customWidth="1"/>
    <col min="11" max="11" width="3.42578125" style="19" customWidth="1"/>
    <col min="12" max="12" width="2.85546875" style="19" customWidth="1"/>
    <col min="13" max="13" width="3.85546875" style="19" customWidth="1"/>
    <col min="14" max="14" width="5.140625" style="19" customWidth="1"/>
    <col min="15" max="15" width="41.28515625" style="19" customWidth="1"/>
    <col min="16" max="16" width="12.5703125" style="19" customWidth="1"/>
    <col min="17" max="17" width="11.7109375" style="19" customWidth="1"/>
    <col min="18" max="18" width="11.42578125" style="19" customWidth="1"/>
    <col min="19" max="19" width="12" style="67" customWidth="1"/>
    <col min="20" max="20" width="17.85546875" style="19" customWidth="1"/>
    <col min="21" max="16384" width="9.140625" style="19"/>
  </cols>
  <sheetData>
    <row r="1" spans="1:117" s="2" customFormat="1" ht="23.45" customHeight="1" x14ac:dyDescent="0.2">
      <c r="A1" s="365" t="s">
        <v>0</v>
      </c>
      <c r="B1" s="362" t="s">
        <v>0</v>
      </c>
      <c r="C1" s="369" t="s">
        <v>1</v>
      </c>
      <c r="D1" s="369"/>
      <c r="E1" s="369"/>
      <c r="F1" s="369"/>
      <c r="G1" s="369"/>
      <c r="H1" s="369"/>
      <c r="I1" s="369"/>
      <c r="J1" s="369" t="s">
        <v>2</v>
      </c>
      <c r="K1" s="372" t="s">
        <v>3</v>
      </c>
      <c r="L1" s="372"/>
      <c r="M1" s="372"/>
      <c r="N1" s="372"/>
      <c r="O1" s="375" t="s">
        <v>4</v>
      </c>
      <c r="P1" s="362" t="s">
        <v>5</v>
      </c>
      <c r="Q1" s="362" t="s">
        <v>6</v>
      </c>
      <c r="R1" s="362" t="s">
        <v>7</v>
      </c>
      <c r="S1" s="362" t="s">
        <v>8</v>
      </c>
      <c r="T1" s="359" t="s">
        <v>283</v>
      </c>
      <c r="AB1" s="3"/>
    </row>
    <row r="2" spans="1:117" s="2" customFormat="1" ht="12.75" customHeight="1" x14ac:dyDescent="0.2">
      <c r="A2" s="366"/>
      <c r="B2" s="363"/>
      <c r="C2" s="370"/>
      <c r="D2" s="370"/>
      <c r="E2" s="370"/>
      <c r="F2" s="370"/>
      <c r="G2" s="370"/>
      <c r="H2" s="370"/>
      <c r="I2" s="370"/>
      <c r="J2" s="370"/>
      <c r="K2" s="373"/>
      <c r="L2" s="373"/>
      <c r="M2" s="373"/>
      <c r="N2" s="373"/>
      <c r="O2" s="376"/>
      <c r="P2" s="363"/>
      <c r="Q2" s="363"/>
      <c r="R2" s="363"/>
      <c r="S2" s="363"/>
      <c r="T2" s="360"/>
      <c r="AB2" s="3"/>
    </row>
    <row r="3" spans="1:117" s="2" customFormat="1" ht="12" customHeight="1" thickBot="1" x14ac:dyDescent="0.25">
      <c r="A3" s="367"/>
      <c r="B3" s="368"/>
      <c r="C3" s="371"/>
      <c r="D3" s="371"/>
      <c r="E3" s="371"/>
      <c r="F3" s="371"/>
      <c r="G3" s="371"/>
      <c r="H3" s="371"/>
      <c r="I3" s="371"/>
      <c r="J3" s="371"/>
      <c r="K3" s="374"/>
      <c r="L3" s="374"/>
      <c r="M3" s="374"/>
      <c r="N3" s="374"/>
      <c r="O3" s="377"/>
      <c r="P3" s="364"/>
      <c r="Q3" s="364"/>
      <c r="R3" s="364"/>
      <c r="S3" s="364"/>
      <c r="T3" s="361"/>
      <c r="AB3" s="3"/>
      <c r="AG3" s="4"/>
    </row>
    <row r="4" spans="1:117" s="7" customFormat="1" ht="20.25" customHeight="1" thickBot="1" x14ac:dyDescent="0.25">
      <c r="A4" s="5">
        <v>1</v>
      </c>
      <c r="B4" s="136">
        <v>1</v>
      </c>
      <c r="C4" s="136" t="s">
        <v>9</v>
      </c>
      <c r="D4" s="136" t="s">
        <v>10</v>
      </c>
      <c r="E4" s="136" t="s">
        <v>11</v>
      </c>
      <c r="F4" s="136" t="s">
        <v>12</v>
      </c>
      <c r="G4" s="136" t="s">
        <v>13</v>
      </c>
      <c r="H4" s="136" t="s">
        <v>14</v>
      </c>
      <c r="I4" s="136" t="s">
        <v>15</v>
      </c>
      <c r="J4" s="136" t="s">
        <v>10</v>
      </c>
      <c r="K4" s="136">
        <v>4</v>
      </c>
      <c r="L4" s="136">
        <v>5</v>
      </c>
      <c r="M4" s="136">
        <v>6</v>
      </c>
      <c r="N4" s="137">
        <v>7</v>
      </c>
      <c r="O4" s="136">
        <v>8</v>
      </c>
      <c r="P4" s="136">
        <v>10</v>
      </c>
      <c r="Q4" s="136">
        <v>11</v>
      </c>
      <c r="R4" s="136">
        <v>9</v>
      </c>
      <c r="S4" s="138"/>
      <c r="T4" s="139"/>
      <c r="AB4" s="8"/>
    </row>
    <row r="5" spans="1:117" s="10" customFormat="1" ht="21" hidden="1" customHeight="1" x14ac:dyDescent="0.2">
      <c r="A5" s="9"/>
      <c r="B5" s="140"/>
      <c r="C5" s="140"/>
      <c r="D5" s="140"/>
      <c r="E5" s="140"/>
      <c r="F5" s="140"/>
      <c r="G5" s="140"/>
      <c r="H5" s="140"/>
      <c r="I5" s="140"/>
      <c r="J5" s="140"/>
      <c r="K5" s="141"/>
      <c r="L5" s="396"/>
      <c r="M5" s="396"/>
      <c r="N5" s="396"/>
      <c r="O5" s="396"/>
      <c r="P5" s="142"/>
      <c r="Q5" s="142"/>
      <c r="R5" s="142"/>
      <c r="S5" s="143"/>
      <c r="T5" s="143"/>
      <c r="AB5" s="11"/>
    </row>
    <row r="6" spans="1:117" s="10" customFormat="1" ht="6" customHeight="1" x14ac:dyDescent="0.2">
      <c r="A6" s="9"/>
      <c r="B6" s="140"/>
      <c r="C6" s="140"/>
      <c r="D6" s="140"/>
      <c r="E6" s="140"/>
      <c r="F6" s="140"/>
      <c r="G6" s="140"/>
      <c r="H6" s="140"/>
      <c r="I6" s="140"/>
      <c r="J6" s="140"/>
      <c r="K6" s="141"/>
      <c r="L6" s="396"/>
      <c r="M6" s="396"/>
      <c r="N6" s="396"/>
      <c r="O6" s="396"/>
      <c r="P6" s="142"/>
      <c r="Q6" s="142"/>
      <c r="R6" s="142"/>
      <c r="S6" s="143"/>
      <c r="T6" s="143"/>
      <c r="X6" s="14"/>
      <c r="Y6" s="2"/>
      <c r="Z6" s="2"/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14"/>
      <c r="AM6" s="2"/>
      <c r="AN6" s="2"/>
      <c r="AP6" s="14"/>
    </row>
    <row r="7" spans="1:117" s="10" customFormat="1" x14ac:dyDescent="0.2">
      <c r="A7" s="12"/>
      <c r="B7" s="144"/>
      <c r="C7" s="144"/>
      <c r="D7" s="144"/>
      <c r="E7" s="144"/>
      <c r="F7" s="144"/>
      <c r="G7" s="144"/>
      <c r="H7" s="144"/>
      <c r="I7" s="144"/>
      <c r="J7" s="144"/>
      <c r="K7" s="145"/>
      <c r="L7" s="378" t="s">
        <v>16</v>
      </c>
      <c r="M7" s="378"/>
      <c r="N7" s="378"/>
      <c r="O7" s="378"/>
      <c r="P7" s="146">
        <f>SUM(P8)+P154+P329+P91</f>
        <v>3564365.49</v>
      </c>
      <c r="Q7" s="146">
        <f>SUM(Q8)+Q154+Q329+Q91</f>
        <v>4939119.8899999997</v>
      </c>
      <c r="R7" s="146">
        <f>SUM(R8)+R154+R329+R91</f>
        <v>4893335.8</v>
      </c>
      <c r="S7" s="147">
        <f>SUM(S8)+S154+S329+S91+S356</f>
        <v>12391940.620000001</v>
      </c>
      <c r="T7" s="147">
        <f>SUM(T8)+T154+T329+T91+T356</f>
        <v>11771794</v>
      </c>
      <c r="X7" s="15"/>
      <c r="Y7" s="16"/>
      <c r="Z7" s="16"/>
      <c r="AA7" s="16"/>
      <c r="AB7" s="17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3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</row>
    <row r="8" spans="1:117" s="10" customFormat="1" x14ac:dyDescent="0.2">
      <c r="A8" s="18" t="s">
        <v>17</v>
      </c>
      <c r="B8" s="148" t="s">
        <v>17</v>
      </c>
      <c r="C8" s="148"/>
      <c r="D8" s="148"/>
      <c r="E8" s="148"/>
      <c r="F8" s="148"/>
      <c r="G8" s="148" t="s">
        <v>18</v>
      </c>
      <c r="H8" s="148"/>
      <c r="I8" s="148"/>
      <c r="J8" s="148"/>
      <c r="K8" s="149"/>
      <c r="L8" s="355" t="s">
        <v>19</v>
      </c>
      <c r="M8" s="355"/>
      <c r="N8" s="355"/>
      <c r="O8" s="355"/>
      <c r="P8" s="150">
        <f>SUM(P9+P62+P73)</f>
        <v>1371255.4000000001</v>
      </c>
      <c r="Q8" s="150">
        <f>SUM(Q9+Q62+Q73)</f>
        <v>1579560.4000000001</v>
      </c>
      <c r="R8" s="150">
        <f>SUM(R9+R62+R73)</f>
        <v>1129421.1299999999</v>
      </c>
      <c r="S8" s="150">
        <f>SUM(S9+S62+S73)</f>
        <v>929084.25</v>
      </c>
      <c r="T8" s="150">
        <f>SUM(T9+T62+T73)</f>
        <v>1409920</v>
      </c>
      <c r="X8" s="14"/>
      <c r="Y8" s="19"/>
      <c r="Z8" s="19"/>
      <c r="AA8" s="19"/>
      <c r="AB8" s="3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6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</row>
    <row r="9" spans="1:117" s="10" customFormat="1" x14ac:dyDescent="0.2">
      <c r="A9" s="12" t="s">
        <v>20</v>
      </c>
      <c r="B9" s="151" t="s">
        <v>20</v>
      </c>
      <c r="C9" s="151"/>
      <c r="D9" s="151"/>
      <c r="E9" s="151"/>
      <c r="F9" s="151"/>
      <c r="G9" s="151" t="s">
        <v>18</v>
      </c>
      <c r="H9" s="151"/>
      <c r="I9" s="151"/>
      <c r="J9" s="151" t="s">
        <v>21</v>
      </c>
      <c r="K9" s="152"/>
      <c r="L9" s="393" t="s">
        <v>22</v>
      </c>
      <c r="M9" s="393"/>
      <c r="N9" s="393"/>
      <c r="O9" s="393"/>
      <c r="P9" s="147">
        <f>P12</f>
        <v>1221255.4000000001</v>
      </c>
      <c r="Q9" s="147">
        <f>Q12</f>
        <v>1340935.4000000001</v>
      </c>
      <c r="R9" s="147">
        <f>R12</f>
        <v>909796.13</v>
      </c>
      <c r="S9" s="147">
        <f>S12</f>
        <v>929084.25</v>
      </c>
      <c r="T9" s="147">
        <f>T12</f>
        <v>969920</v>
      </c>
      <c r="X9" s="14"/>
      <c r="Y9" s="19"/>
      <c r="Z9" s="19"/>
      <c r="AA9" s="19"/>
      <c r="AB9" s="3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6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</row>
    <row r="10" spans="1:117" s="10" customFormat="1" x14ac:dyDescent="0.2">
      <c r="A10" s="20"/>
      <c r="B10" s="153"/>
      <c r="C10" s="153"/>
      <c r="D10" s="153"/>
      <c r="E10" s="153"/>
      <c r="F10" s="153"/>
      <c r="G10" s="153"/>
      <c r="H10" s="153"/>
      <c r="I10" s="153"/>
      <c r="J10" s="153"/>
      <c r="K10" s="154" t="s">
        <v>23</v>
      </c>
      <c r="L10" s="155" t="s">
        <v>24</v>
      </c>
      <c r="M10" s="155"/>
      <c r="N10" s="155"/>
      <c r="O10" s="156"/>
      <c r="P10" s="157">
        <v>1221255.4000000001</v>
      </c>
      <c r="Q10" s="157">
        <v>1340935.4000000001</v>
      </c>
      <c r="R10" s="157">
        <f>R12</f>
        <v>909796.13</v>
      </c>
      <c r="S10" s="157">
        <f>S12</f>
        <v>929084.25</v>
      </c>
      <c r="T10" s="157">
        <f>T12</f>
        <v>969920</v>
      </c>
      <c r="U10" s="16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6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</row>
    <row r="11" spans="1:117" s="10" customFormat="1" ht="23.45" hidden="1" customHeight="1" x14ac:dyDescent="0.2">
      <c r="A11" s="21"/>
      <c r="B11" s="153"/>
      <c r="C11" s="153"/>
      <c r="D11" s="153"/>
      <c r="E11" s="153"/>
      <c r="F11" s="153"/>
      <c r="G11" s="153"/>
      <c r="H11" s="153"/>
      <c r="I11" s="153"/>
      <c r="J11" s="153"/>
      <c r="K11" s="158" t="s">
        <v>18</v>
      </c>
      <c r="L11" s="159" t="s">
        <v>25</v>
      </c>
      <c r="M11" s="159"/>
      <c r="N11" s="159"/>
      <c r="O11" s="160"/>
      <c r="P11" s="161"/>
      <c r="Q11" s="161"/>
      <c r="R11" s="161"/>
      <c r="S11" s="162"/>
      <c r="T11" s="162"/>
      <c r="U11" s="16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6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</row>
    <row r="12" spans="1:117" s="10" customFormat="1" ht="18" customHeight="1" x14ac:dyDescent="0.2">
      <c r="A12" s="22"/>
      <c r="B12" s="163"/>
      <c r="C12" s="164"/>
      <c r="D12" s="164"/>
      <c r="E12" s="164"/>
      <c r="F12" s="164"/>
      <c r="G12" s="164" t="s">
        <v>18</v>
      </c>
      <c r="H12" s="164"/>
      <c r="I12" s="164"/>
      <c r="J12" s="164" t="s">
        <v>21</v>
      </c>
      <c r="K12" s="165">
        <v>3</v>
      </c>
      <c r="L12" s="358" t="s">
        <v>26</v>
      </c>
      <c r="M12" s="358"/>
      <c r="N12" s="358"/>
      <c r="O12" s="358"/>
      <c r="P12" s="162">
        <f>SUM(P13+P42)+P49</f>
        <v>1221255.4000000001</v>
      </c>
      <c r="Q12" s="162">
        <f>SUM(Q13+Q42)+Q49</f>
        <v>1340935.4000000001</v>
      </c>
      <c r="R12" s="162">
        <f>SUM(R13+R42)+R49</f>
        <v>909796.13</v>
      </c>
      <c r="S12" s="162">
        <f>SUM(S13+S42)+S49</f>
        <v>929084.25</v>
      </c>
      <c r="T12" s="162">
        <f>SUM(T13+T42)+T49</f>
        <v>969920</v>
      </c>
      <c r="U12" s="16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6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</row>
    <row r="13" spans="1:117" s="10" customFormat="1" ht="18" customHeight="1" x14ac:dyDescent="0.2">
      <c r="A13" s="1"/>
      <c r="B13" s="164"/>
      <c r="C13" s="164"/>
      <c r="D13" s="164"/>
      <c r="E13" s="164"/>
      <c r="F13" s="164"/>
      <c r="G13" s="164" t="s">
        <v>18</v>
      </c>
      <c r="H13" s="164"/>
      <c r="I13" s="164"/>
      <c r="J13" s="164" t="s">
        <v>21</v>
      </c>
      <c r="K13" s="166"/>
      <c r="L13" s="167">
        <v>32</v>
      </c>
      <c r="M13" s="357" t="s">
        <v>27</v>
      </c>
      <c r="N13" s="357"/>
      <c r="O13" s="357"/>
      <c r="P13" s="162">
        <f>SUM(P14+P19+P26+P36)</f>
        <v>317199.54000000004</v>
      </c>
      <c r="Q13" s="162">
        <f>SUM(Q14+Q19+Q26+Q36)</f>
        <v>316479.54000000004</v>
      </c>
      <c r="R13" s="162">
        <f>SUM(R14+R19+R26+R36)</f>
        <v>314663.7</v>
      </c>
      <c r="S13" s="162">
        <f>SUM(S14+S19+S26+S36)</f>
        <v>314345.13</v>
      </c>
      <c r="T13" s="162">
        <f>SUM(T14+T19+T26+T36)</f>
        <v>315870</v>
      </c>
      <c r="U13" s="16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6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</row>
    <row r="14" spans="1:117" s="10" customFormat="1" ht="18" customHeight="1" x14ac:dyDescent="0.2">
      <c r="A14" s="24" t="s">
        <v>28</v>
      </c>
      <c r="B14" s="164" t="s">
        <v>29</v>
      </c>
      <c r="C14" s="164" t="s">
        <v>23</v>
      </c>
      <c r="D14" s="164"/>
      <c r="E14" s="164"/>
      <c r="F14" s="164"/>
      <c r="G14" s="164" t="s">
        <v>18</v>
      </c>
      <c r="H14" s="164"/>
      <c r="I14" s="164"/>
      <c r="J14" s="164" t="s">
        <v>21</v>
      </c>
      <c r="K14" s="166"/>
      <c r="L14" s="168"/>
      <c r="M14" s="169">
        <v>321</v>
      </c>
      <c r="N14" s="357" t="s">
        <v>30</v>
      </c>
      <c r="O14" s="357"/>
      <c r="P14" s="162">
        <f>SUM(P15:P18)</f>
        <v>47364.5</v>
      </c>
      <c r="Q14" s="162">
        <f>SUM(Q15:Q18)</f>
        <v>47364.5</v>
      </c>
      <c r="R14" s="162">
        <f>SUM(R15:R18)</f>
        <v>55364.5</v>
      </c>
      <c r="S14" s="162">
        <f>SUM(S15:S18)</f>
        <v>55577.3</v>
      </c>
      <c r="T14" s="162">
        <v>56170</v>
      </c>
      <c r="U14" s="16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6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</row>
    <row r="15" spans="1:117" s="10" customFormat="1" x14ac:dyDescent="0.2">
      <c r="A15" s="25"/>
      <c r="B15" s="164"/>
      <c r="C15" s="164"/>
      <c r="D15" s="164"/>
      <c r="E15" s="164"/>
      <c r="F15" s="164"/>
      <c r="G15" s="164" t="s">
        <v>18</v>
      </c>
      <c r="H15" s="164"/>
      <c r="I15" s="164"/>
      <c r="J15" s="164" t="s">
        <v>21</v>
      </c>
      <c r="K15" s="170"/>
      <c r="L15" s="171"/>
      <c r="M15" s="168"/>
      <c r="N15" s="172">
        <v>3211</v>
      </c>
      <c r="O15" s="173" t="s">
        <v>31</v>
      </c>
      <c r="P15" s="174">
        <v>36492.5</v>
      </c>
      <c r="Q15" s="174">
        <v>36492.5</v>
      </c>
      <c r="R15" s="174">
        <v>44492.5</v>
      </c>
      <c r="S15" s="174">
        <v>46557.3</v>
      </c>
      <c r="T15" s="174">
        <v>0</v>
      </c>
      <c r="U15" s="16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6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</row>
    <row r="16" spans="1:117" s="10" customFormat="1" ht="21" hidden="1" customHeight="1" x14ac:dyDescent="0.2">
      <c r="A16" s="25"/>
      <c r="B16" s="164"/>
      <c r="C16" s="164"/>
      <c r="D16" s="164"/>
      <c r="E16" s="164"/>
      <c r="F16" s="164"/>
      <c r="G16" s="164" t="s">
        <v>18</v>
      </c>
      <c r="H16" s="164"/>
      <c r="I16" s="164"/>
      <c r="J16" s="164" t="s">
        <v>21</v>
      </c>
      <c r="K16" s="170"/>
      <c r="L16" s="171"/>
      <c r="M16" s="168"/>
      <c r="N16" s="172">
        <v>3212</v>
      </c>
      <c r="O16" s="173" t="s">
        <v>32</v>
      </c>
      <c r="P16" s="175"/>
      <c r="Q16" s="175"/>
      <c r="R16" s="175"/>
      <c r="S16" s="175"/>
      <c r="T16" s="175"/>
      <c r="U16" s="16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6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</row>
    <row r="17" spans="1:117" s="10" customFormat="1" x14ac:dyDescent="0.2">
      <c r="A17" s="25"/>
      <c r="B17" s="164"/>
      <c r="C17" s="164"/>
      <c r="D17" s="164"/>
      <c r="E17" s="164"/>
      <c r="F17" s="164"/>
      <c r="G17" s="164" t="s">
        <v>18</v>
      </c>
      <c r="H17" s="164"/>
      <c r="I17" s="164"/>
      <c r="J17" s="164" t="s">
        <v>21</v>
      </c>
      <c r="K17" s="176"/>
      <c r="L17" s="177"/>
      <c r="M17" s="178"/>
      <c r="N17" s="178">
        <v>3213</v>
      </c>
      <c r="O17" s="179" t="s">
        <v>33</v>
      </c>
      <c r="P17" s="175">
        <v>10000</v>
      </c>
      <c r="Q17" s="175">
        <v>10000</v>
      </c>
      <c r="R17" s="175">
        <v>10000</v>
      </c>
      <c r="S17" s="175">
        <v>8420</v>
      </c>
      <c r="T17" s="175">
        <v>0</v>
      </c>
      <c r="U17" s="16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6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</row>
    <row r="18" spans="1:117" s="10" customFormat="1" x14ac:dyDescent="0.2">
      <c r="A18" s="25"/>
      <c r="B18" s="164"/>
      <c r="C18" s="164"/>
      <c r="D18" s="164"/>
      <c r="E18" s="164"/>
      <c r="F18" s="164"/>
      <c r="G18" s="164" t="s">
        <v>18</v>
      </c>
      <c r="H18" s="164"/>
      <c r="I18" s="164"/>
      <c r="J18" s="164" t="s">
        <v>21</v>
      </c>
      <c r="K18" s="176"/>
      <c r="L18" s="177"/>
      <c r="M18" s="178"/>
      <c r="N18" s="178">
        <v>3214</v>
      </c>
      <c r="O18" s="179" t="s">
        <v>34</v>
      </c>
      <c r="P18" s="175">
        <v>872</v>
      </c>
      <c r="Q18" s="175">
        <v>872</v>
      </c>
      <c r="R18" s="175">
        <v>872</v>
      </c>
      <c r="S18" s="175">
        <v>600</v>
      </c>
      <c r="T18" s="175">
        <v>0</v>
      </c>
      <c r="U18" s="16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6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</row>
    <row r="19" spans="1:117" s="10" customFormat="1" ht="18" customHeight="1" x14ac:dyDescent="0.2">
      <c r="A19" s="24" t="s">
        <v>35</v>
      </c>
      <c r="B19" s="180" t="s">
        <v>36</v>
      </c>
      <c r="C19" s="164" t="s">
        <v>23</v>
      </c>
      <c r="D19" s="164"/>
      <c r="E19" s="164"/>
      <c r="F19" s="164"/>
      <c r="G19" s="164" t="s">
        <v>18</v>
      </c>
      <c r="H19" s="164"/>
      <c r="I19" s="164"/>
      <c r="J19" s="164" t="s">
        <v>21</v>
      </c>
      <c r="K19" s="166"/>
      <c r="L19" s="181"/>
      <c r="M19" s="167">
        <v>322</v>
      </c>
      <c r="N19" s="358" t="s">
        <v>37</v>
      </c>
      <c r="O19" s="358"/>
      <c r="P19" s="162">
        <f>SUM(P20:P25)</f>
        <v>88235.090000000011</v>
      </c>
      <c r="Q19" s="162">
        <f>SUM(Q20:Q25)</f>
        <v>87515.090000000011</v>
      </c>
      <c r="R19" s="162">
        <f>SUM(R20:R25)</f>
        <v>92515.090000000011</v>
      </c>
      <c r="S19" s="162">
        <f>SUM(S20:S25)</f>
        <v>92340.800000000003</v>
      </c>
      <c r="T19" s="162">
        <v>97000</v>
      </c>
      <c r="U19" s="16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6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</row>
    <row r="20" spans="1:117" s="10" customFormat="1" x14ac:dyDescent="0.2">
      <c r="A20" s="25"/>
      <c r="B20" s="164"/>
      <c r="C20" s="164"/>
      <c r="D20" s="164"/>
      <c r="E20" s="164"/>
      <c r="F20" s="164"/>
      <c r="G20" s="164" t="s">
        <v>18</v>
      </c>
      <c r="H20" s="164"/>
      <c r="I20" s="164"/>
      <c r="J20" s="164" t="s">
        <v>21</v>
      </c>
      <c r="K20" s="182"/>
      <c r="L20" s="183"/>
      <c r="M20" s="178"/>
      <c r="N20" s="178">
        <v>3221</v>
      </c>
      <c r="O20" s="179" t="s">
        <v>38</v>
      </c>
      <c r="P20" s="174">
        <v>70010.8</v>
      </c>
      <c r="Q20" s="174">
        <v>69290.8</v>
      </c>
      <c r="R20" s="174">
        <v>74290.8</v>
      </c>
      <c r="S20" s="174">
        <v>74290.8</v>
      </c>
      <c r="T20" s="174">
        <v>0</v>
      </c>
      <c r="U20" s="16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6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</row>
    <row r="21" spans="1:117" s="10" customFormat="1" x14ac:dyDescent="0.2">
      <c r="A21" s="25"/>
      <c r="B21" s="164"/>
      <c r="C21" s="164"/>
      <c r="D21" s="164"/>
      <c r="E21" s="164"/>
      <c r="F21" s="164"/>
      <c r="G21" s="164"/>
      <c r="H21" s="164"/>
      <c r="I21" s="164"/>
      <c r="J21" s="164" t="s">
        <v>21</v>
      </c>
      <c r="K21" s="182"/>
      <c r="L21" s="183"/>
      <c r="M21" s="178"/>
      <c r="N21" s="178">
        <v>3222</v>
      </c>
      <c r="O21" s="179" t="s">
        <v>39</v>
      </c>
      <c r="P21" s="174">
        <v>523.99</v>
      </c>
      <c r="Q21" s="174">
        <v>523.99</v>
      </c>
      <c r="R21" s="174">
        <v>523.99</v>
      </c>
      <c r="S21" s="174">
        <v>650</v>
      </c>
      <c r="T21" s="174">
        <v>0</v>
      </c>
      <c r="U21" s="16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6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</row>
    <row r="22" spans="1:117" s="10" customFormat="1" x14ac:dyDescent="0.2">
      <c r="A22" s="25"/>
      <c r="B22" s="164"/>
      <c r="C22" s="164"/>
      <c r="D22" s="164"/>
      <c r="E22" s="164"/>
      <c r="F22" s="164"/>
      <c r="G22" s="164" t="s">
        <v>18</v>
      </c>
      <c r="H22" s="164"/>
      <c r="I22" s="164"/>
      <c r="J22" s="164" t="s">
        <v>21</v>
      </c>
      <c r="K22" s="176"/>
      <c r="L22" s="177"/>
      <c r="M22" s="178"/>
      <c r="N22" s="178">
        <v>3223</v>
      </c>
      <c r="O22" s="179" t="s">
        <v>40</v>
      </c>
      <c r="P22" s="174">
        <v>400</v>
      </c>
      <c r="Q22" s="174">
        <v>400</v>
      </c>
      <c r="R22" s="174">
        <v>400</v>
      </c>
      <c r="S22" s="174">
        <v>400</v>
      </c>
      <c r="T22" s="174">
        <v>0</v>
      </c>
      <c r="U22" s="16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6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</row>
    <row r="23" spans="1:117" s="10" customFormat="1" x14ac:dyDescent="0.2">
      <c r="A23" s="25"/>
      <c r="B23" s="164"/>
      <c r="C23" s="164"/>
      <c r="D23" s="164"/>
      <c r="E23" s="164"/>
      <c r="F23" s="164"/>
      <c r="G23" s="164" t="s">
        <v>18</v>
      </c>
      <c r="H23" s="164"/>
      <c r="I23" s="164"/>
      <c r="J23" s="164" t="s">
        <v>21</v>
      </c>
      <c r="K23" s="176"/>
      <c r="L23" s="177"/>
      <c r="M23" s="178"/>
      <c r="N23" s="178">
        <v>3224</v>
      </c>
      <c r="O23" s="179" t="s">
        <v>41</v>
      </c>
      <c r="P23" s="174">
        <v>14000</v>
      </c>
      <c r="Q23" s="174">
        <v>14000</v>
      </c>
      <c r="R23" s="174">
        <v>15135.09</v>
      </c>
      <c r="S23" s="174">
        <v>16000</v>
      </c>
      <c r="T23" s="174">
        <v>0</v>
      </c>
      <c r="U23" s="16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6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</row>
    <row r="24" spans="1:117" s="10" customFormat="1" x14ac:dyDescent="0.2">
      <c r="A24" s="25"/>
      <c r="B24" s="164"/>
      <c r="C24" s="164"/>
      <c r="D24" s="164"/>
      <c r="E24" s="164"/>
      <c r="F24" s="164"/>
      <c r="G24" s="164" t="s">
        <v>18</v>
      </c>
      <c r="H24" s="164"/>
      <c r="I24" s="164"/>
      <c r="J24" s="164" t="s">
        <v>21</v>
      </c>
      <c r="K24" s="176"/>
      <c r="L24" s="177"/>
      <c r="M24" s="178"/>
      <c r="N24" s="178">
        <v>3225</v>
      </c>
      <c r="O24" s="179" t="s">
        <v>42</v>
      </c>
      <c r="P24" s="174">
        <v>2165.21</v>
      </c>
      <c r="Q24" s="174">
        <v>2165.21</v>
      </c>
      <c r="R24" s="174">
        <v>2165.21</v>
      </c>
      <c r="S24" s="174">
        <v>1000</v>
      </c>
      <c r="T24" s="174">
        <v>0</v>
      </c>
      <c r="U24" s="16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6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</row>
    <row r="25" spans="1:117" s="10" customFormat="1" x14ac:dyDescent="0.2">
      <c r="A25" s="25"/>
      <c r="B25" s="164"/>
      <c r="C25" s="164"/>
      <c r="D25" s="164"/>
      <c r="E25" s="164"/>
      <c r="F25" s="164"/>
      <c r="G25" s="164" t="s">
        <v>18</v>
      </c>
      <c r="H25" s="164"/>
      <c r="I25" s="164"/>
      <c r="J25" s="164" t="s">
        <v>21</v>
      </c>
      <c r="K25" s="176"/>
      <c r="L25" s="177"/>
      <c r="M25" s="178"/>
      <c r="N25" s="178">
        <v>3227</v>
      </c>
      <c r="O25" s="179" t="s">
        <v>43</v>
      </c>
      <c r="P25" s="174">
        <v>1135.0899999999999</v>
      </c>
      <c r="Q25" s="174">
        <v>1135.0899999999999</v>
      </c>
      <c r="R25" s="174">
        <v>0</v>
      </c>
      <c r="S25" s="174">
        <v>0</v>
      </c>
      <c r="T25" s="174">
        <v>0</v>
      </c>
      <c r="U25" s="16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6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</row>
    <row r="26" spans="1:117" s="10" customFormat="1" ht="18" customHeight="1" x14ac:dyDescent="0.2">
      <c r="A26" s="24" t="s">
        <v>44</v>
      </c>
      <c r="B26" s="180" t="s">
        <v>45</v>
      </c>
      <c r="C26" s="164" t="s">
        <v>23</v>
      </c>
      <c r="D26" s="164"/>
      <c r="E26" s="164"/>
      <c r="F26" s="164"/>
      <c r="G26" s="164" t="s">
        <v>18</v>
      </c>
      <c r="H26" s="164"/>
      <c r="I26" s="164"/>
      <c r="J26" s="164" t="s">
        <v>21</v>
      </c>
      <c r="K26" s="166"/>
      <c r="L26" s="181"/>
      <c r="M26" s="167">
        <v>323</v>
      </c>
      <c r="N26" s="358" t="s">
        <v>46</v>
      </c>
      <c r="O26" s="358"/>
      <c r="P26" s="162">
        <f>SUM(P27:P35)</f>
        <v>131204.38</v>
      </c>
      <c r="Q26" s="162">
        <f>SUM(Q27:Q35)</f>
        <v>131204.38</v>
      </c>
      <c r="R26" s="162">
        <f>SUM(R27:R35)</f>
        <v>138634.10999999999</v>
      </c>
      <c r="S26" s="162">
        <f>SUM(S27:S35)</f>
        <v>137196.03</v>
      </c>
      <c r="T26" s="162">
        <v>140500</v>
      </c>
      <c r="U26" s="16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6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</row>
    <row r="27" spans="1:117" s="10" customFormat="1" x14ac:dyDescent="0.2">
      <c r="A27" s="25"/>
      <c r="B27" s="164"/>
      <c r="C27" s="164"/>
      <c r="D27" s="164"/>
      <c r="E27" s="164"/>
      <c r="F27" s="164"/>
      <c r="G27" s="164" t="s">
        <v>18</v>
      </c>
      <c r="H27" s="164"/>
      <c r="I27" s="164"/>
      <c r="J27" s="164" t="s">
        <v>21</v>
      </c>
      <c r="K27" s="182"/>
      <c r="L27" s="183"/>
      <c r="M27" s="178"/>
      <c r="N27" s="178">
        <v>3231</v>
      </c>
      <c r="O27" s="173" t="s">
        <v>47</v>
      </c>
      <c r="P27" s="174">
        <v>24753.18</v>
      </c>
      <c r="Q27" s="174">
        <v>24753.18</v>
      </c>
      <c r="R27" s="174">
        <v>24753.18</v>
      </c>
      <c r="S27" s="174">
        <v>24450</v>
      </c>
      <c r="T27" s="174">
        <v>0</v>
      </c>
      <c r="U27" s="16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6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</row>
    <row r="28" spans="1:117" s="10" customFormat="1" x14ac:dyDescent="0.2">
      <c r="A28" s="25"/>
      <c r="B28" s="164"/>
      <c r="C28" s="164"/>
      <c r="D28" s="164"/>
      <c r="E28" s="164"/>
      <c r="F28" s="164"/>
      <c r="G28" s="164" t="s">
        <v>18</v>
      </c>
      <c r="H28" s="164"/>
      <c r="I28" s="164"/>
      <c r="J28" s="164" t="s">
        <v>21</v>
      </c>
      <c r="K28" s="182"/>
      <c r="L28" s="183"/>
      <c r="M28" s="172"/>
      <c r="N28" s="172">
        <v>3232</v>
      </c>
      <c r="O28" s="184" t="s">
        <v>48</v>
      </c>
      <c r="P28" s="174">
        <v>10924.74</v>
      </c>
      <c r="Q28" s="174">
        <v>10924.74</v>
      </c>
      <c r="R28" s="174">
        <v>25000</v>
      </c>
      <c r="S28" s="174">
        <v>23000</v>
      </c>
      <c r="T28" s="174">
        <v>0</v>
      </c>
      <c r="U28" s="16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6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</row>
    <row r="29" spans="1:117" s="10" customFormat="1" x14ac:dyDescent="0.2">
      <c r="A29" s="25"/>
      <c r="B29" s="164"/>
      <c r="C29" s="164"/>
      <c r="D29" s="164"/>
      <c r="E29" s="164"/>
      <c r="F29" s="164"/>
      <c r="G29" s="164" t="s">
        <v>18</v>
      </c>
      <c r="H29" s="164"/>
      <c r="I29" s="164"/>
      <c r="J29" s="164" t="s">
        <v>21</v>
      </c>
      <c r="K29" s="176"/>
      <c r="L29" s="177"/>
      <c r="M29" s="178"/>
      <c r="N29" s="178">
        <v>3233</v>
      </c>
      <c r="O29" s="179" t="s">
        <v>49</v>
      </c>
      <c r="P29" s="174">
        <v>4374</v>
      </c>
      <c r="Q29" s="174">
        <v>4374</v>
      </c>
      <c r="R29" s="174">
        <v>2000</v>
      </c>
      <c r="S29" s="174">
        <v>1805</v>
      </c>
      <c r="T29" s="174">
        <v>0</v>
      </c>
      <c r="U29" s="16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6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</row>
    <row r="30" spans="1:117" s="10" customFormat="1" x14ac:dyDescent="0.2">
      <c r="A30" s="25"/>
      <c r="B30" s="164"/>
      <c r="C30" s="164"/>
      <c r="D30" s="164"/>
      <c r="E30" s="164"/>
      <c r="F30" s="164"/>
      <c r="G30" s="164" t="s">
        <v>18</v>
      </c>
      <c r="H30" s="164"/>
      <c r="I30" s="164"/>
      <c r="J30" s="164" t="s">
        <v>21</v>
      </c>
      <c r="K30" s="176"/>
      <c r="L30" s="177"/>
      <c r="M30" s="178"/>
      <c r="N30" s="178">
        <v>3234</v>
      </c>
      <c r="O30" s="179" t="s">
        <v>50</v>
      </c>
      <c r="P30" s="174">
        <v>59319.9</v>
      </c>
      <c r="Q30" s="174">
        <v>59319.9</v>
      </c>
      <c r="R30" s="174">
        <v>59319.9</v>
      </c>
      <c r="S30" s="174">
        <v>51941.03</v>
      </c>
      <c r="T30" s="174">
        <v>0</v>
      </c>
      <c r="U30" s="16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6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</row>
    <row r="31" spans="1:117" s="10" customFormat="1" ht="21" hidden="1" customHeight="1" x14ac:dyDescent="0.2">
      <c r="A31" s="25"/>
      <c r="B31" s="164"/>
      <c r="C31" s="164"/>
      <c r="D31" s="164"/>
      <c r="E31" s="164"/>
      <c r="F31" s="164"/>
      <c r="G31" s="164" t="s">
        <v>18</v>
      </c>
      <c r="H31" s="164"/>
      <c r="I31" s="164"/>
      <c r="J31" s="164" t="s">
        <v>21</v>
      </c>
      <c r="K31" s="176"/>
      <c r="L31" s="177"/>
      <c r="M31" s="178"/>
      <c r="N31" s="178">
        <v>3235</v>
      </c>
      <c r="O31" s="179" t="s">
        <v>51</v>
      </c>
      <c r="P31" s="174"/>
      <c r="Q31" s="174"/>
      <c r="R31" s="174"/>
      <c r="S31" s="174"/>
      <c r="T31" s="174"/>
      <c r="U31" s="16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6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</row>
    <row r="32" spans="1:117" s="10" customFormat="1" ht="21" hidden="1" customHeight="1" x14ac:dyDescent="0.2">
      <c r="A32" s="25"/>
      <c r="B32" s="164"/>
      <c r="C32" s="164"/>
      <c r="D32" s="164"/>
      <c r="E32" s="164"/>
      <c r="F32" s="164"/>
      <c r="G32" s="164" t="s">
        <v>18</v>
      </c>
      <c r="H32" s="164"/>
      <c r="I32" s="164"/>
      <c r="J32" s="164" t="s">
        <v>21</v>
      </c>
      <c r="K32" s="176"/>
      <c r="L32" s="177"/>
      <c r="M32" s="178"/>
      <c r="N32" s="178">
        <v>3236</v>
      </c>
      <c r="O32" s="179" t="s">
        <v>52</v>
      </c>
      <c r="P32" s="174"/>
      <c r="Q32" s="174"/>
      <c r="R32" s="174"/>
      <c r="S32" s="174"/>
      <c r="T32" s="174"/>
      <c r="U32" s="16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6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</row>
    <row r="33" spans="1:117" s="10" customFormat="1" x14ac:dyDescent="0.2">
      <c r="A33" s="25"/>
      <c r="B33" s="164"/>
      <c r="C33" s="164"/>
      <c r="D33" s="164"/>
      <c r="E33" s="164"/>
      <c r="F33" s="164"/>
      <c r="G33" s="164" t="s">
        <v>18</v>
      </c>
      <c r="H33" s="164"/>
      <c r="I33" s="164"/>
      <c r="J33" s="164" t="s">
        <v>21</v>
      </c>
      <c r="K33" s="176"/>
      <c r="L33" s="177"/>
      <c r="M33" s="178"/>
      <c r="N33" s="178">
        <v>3237</v>
      </c>
      <c r="O33" s="179" t="s">
        <v>53</v>
      </c>
      <c r="P33" s="174">
        <v>11555</v>
      </c>
      <c r="Q33" s="174">
        <v>11555</v>
      </c>
      <c r="R33" s="174">
        <v>8374.2000000000007</v>
      </c>
      <c r="S33" s="174">
        <v>2000</v>
      </c>
      <c r="T33" s="174">
        <v>0</v>
      </c>
      <c r="U33" s="16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6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</row>
    <row r="34" spans="1:117" s="10" customFormat="1" x14ac:dyDescent="0.2">
      <c r="A34" s="25"/>
      <c r="B34" s="164"/>
      <c r="C34" s="164"/>
      <c r="D34" s="164"/>
      <c r="E34" s="164"/>
      <c r="F34" s="164"/>
      <c r="G34" s="164" t="s">
        <v>18</v>
      </c>
      <c r="H34" s="164"/>
      <c r="I34" s="164"/>
      <c r="J34" s="164" t="s">
        <v>21</v>
      </c>
      <c r="K34" s="176"/>
      <c r="L34" s="177"/>
      <c r="M34" s="178"/>
      <c r="N34" s="178">
        <v>3238</v>
      </c>
      <c r="O34" s="179" t="s">
        <v>54</v>
      </c>
      <c r="P34" s="174">
        <v>6318.4</v>
      </c>
      <c r="Q34" s="174">
        <v>6318.4</v>
      </c>
      <c r="R34" s="174">
        <v>7002.67</v>
      </c>
      <c r="S34" s="174">
        <v>14000</v>
      </c>
      <c r="T34" s="174">
        <v>0</v>
      </c>
      <c r="U34" s="16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6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</row>
    <row r="35" spans="1:117" s="10" customFormat="1" x14ac:dyDescent="0.2">
      <c r="A35" s="25"/>
      <c r="B35" s="164"/>
      <c r="C35" s="164"/>
      <c r="D35" s="164"/>
      <c r="E35" s="164"/>
      <c r="F35" s="164"/>
      <c r="G35" s="164" t="s">
        <v>18</v>
      </c>
      <c r="H35" s="164"/>
      <c r="I35" s="164"/>
      <c r="J35" s="164" t="s">
        <v>21</v>
      </c>
      <c r="K35" s="176"/>
      <c r="L35" s="177"/>
      <c r="M35" s="178"/>
      <c r="N35" s="178">
        <v>3239</v>
      </c>
      <c r="O35" s="179" t="s">
        <v>55</v>
      </c>
      <c r="P35" s="174">
        <v>13959.16</v>
      </c>
      <c r="Q35" s="174">
        <v>13959.16</v>
      </c>
      <c r="R35" s="174">
        <v>12184.16</v>
      </c>
      <c r="S35" s="174">
        <v>20000</v>
      </c>
      <c r="T35" s="174">
        <v>0</v>
      </c>
      <c r="U35" s="16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6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</row>
    <row r="36" spans="1:117" s="10" customFormat="1" ht="18" customHeight="1" x14ac:dyDescent="0.2">
      <c r="A36" s="24" t="s">
        <v>56</v>
      </c>
      <c r="B36" s="180" t="s">
        <v>57</v>
      </c>
      <c r="C36" s="164" t="s">
        <v>23</v>
      </c>
      <c r="D36" s="164"/>
      <c r="E36" s="164"/>
      <c r="F36" s="164"/>
      <c r="G36" s="164" t="s">
        <v>18</v>
      </c>
      <c r="H36" s="164"/>
      <c r="I36" s="164"/>
      <c r="J36" s="164" t="s">
        <v>21</v>
      </c>
      <c r="K36" s="166"/>
      <c r="L36" s="181"/>
      <c r="M36" s="167">
        <v>329</v>
      </c>
      <c r="N36" s="358" t="s">
        <v>58</v>
      </c>
      <c r="O36" s="358"/>
      <c r="P36" s="162">
        <f>SUM(P37:P41)</f>
        <v>50395.57</v>
      </c>
      <c r="Q36" s="162">
        <f>SUM(Q37:Q41)</f>
        <v>50395.57</v>
      </c>
      <c r="R36" s="162">
        <f>SUM(R37:R41)</f>
        <v>28150</v>
      </c>
      <c r="S36" s="162">
        <f>SUM(S37:S41)</f>
        <v>29231</v>
      </c>
      <c r="T36" s="162">
        <v>22200</v>
      </c>
      <c r="U36" s="16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6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</row>
    <row r="37" spans="1:117" s="10" customFormat="1" x14ac:dyDescent="0.2">
      <c r="A37" s="1"/>
      <c r="B37" s="164"/>
      <c r="C37" s="164"/>
      <c r="D37" s="164"/>
      <c r="E37" s="164"/>
      <c r="F37" s="164"/>
      <c r="G37" s="164" t="s">
        <v>18</v>
      </c>
      <c r="H37" s="164"/>
      <c r="I37" s="164"/>
      <c r="J37" s="164" t="s">
        <v>21</v>
      </c>
      <c r="K37" s="170"/>
      <c r="L37" s="171"/>
      <c r="M37" s="168"/>
      <c r="N37" s="178">
        <v>3292</v>
      </c>
      <c r="O37" s="179" t="s">
        <v>59</v>
      </c>
      <c r="P37" s="174">
        <v>11318.1</v>
      </c>
      <c r="Q37" s="174">
        <v>11318.1</v>
      </c>
      <c r="R37" s="174">
        <v>9400</v>
      </c>
      <c r="S37" s="174">
        <v>8446</v>
      </c>
      <c r="T37" s="174">
        <v>0</v>
      </c>
      <c r="U37" s="16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6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</row>
    <row r="38" spans="1:117" s="10" customFormat="1" x14ac:dyDescent="0.2">
      <c r="A38" s="1"/>
      <c r="B38" s="164"/>
      <c r="C38" s="164"/>
      <c r="D38" s="164"/>
      <c r="E38" s="164"/>
      <c r="F38" s="164"/>
      <c r="G38" s="164" t="s">
        <v>18</v>
      </c>
      <c r="H38" s="164"/>
      <c r="I38" s="164"/>
      <c r="J38" s="164" t="s">
        <v>21</v>
      </c>
      <c r="K38" s="176"/>
      <c r="L38" s="177"/>
      <c r="M38" s="178"/>
      <c r="N38" s="178">
        <v>3293</v>
      </c>
      <c r="O38" s="179" t="s">
        <v>60</v>
      </c>
      <c r="P38" s="174">
        <v>22060</v>
      </c>
      <c r="Q38" s="174">
        <v>22060</v>
      </c>
      <c r="R38" s="174">
        <v>16000</v>
      </c>
      <c r="S38" s="174">
        <v>19705</v>
      </c>
      <c r="T38" s="174">
        <v>0</v>
      </c>
      <c r="U38" s="16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6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</row>
    <row r="39" spans="1:117" s="10" customFormat="1" x14ac:dyDescent="0.2">
      <c r="A39" s="1"/>
      <c r="B39" s="164"/>
      <c r="C39" s="164"/>
      <c r="D39" s="164"/>
      <c r="E39" s="164"/>
      <c r="F39" s="164"/>
      <c r="G39" s="164"/>
      <c r="H39" s="164"/>
      <c r="I39" s="164"/>
      <c r="J39" s="164" t="s">
        <v>21</v>
      </c>
      <c r="K39" s="176"/>
      <c r="L39" s="177"/>
      <c r="M39" s="178"/>
      <c r="N39" s="178">
        <v>3294</v>
      </c>
      <c r="O39" s="179" t="s">
        <v>61</v>
      </c>
      <c r="P39" s="174"/>
      <c r="Q39" s="174">
        <v>0</v>
      </c>
      <c r="R39" s="174">
        <v>250</v>
      </c>
      <c r="S39" s="174">
        <v>250</v>
      </c>
      <c r="T39" s="174">
        <v>0</v>
      </c>
      <c r="U39" s="16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6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</row>
    <row r="40" spans="1:117" s="10" customFormat="1" x14ac:dyDescent="0.2">
      <c r="A40" s="1"/>
      <c r="B40" s="164"/>
      <c r="C40" s="164"/>
      <c r="D40" s="164"/>
      <c r="E40" s="164"/>
      <c r="F40" s="164"/>
      <c r="G40" s="164" t="s">
        <v>18</v>
      </c>
      <c r="H40" s="164"/>
      <c r="I40" s="164"/>
      <c r="J40" s="164" t="s">
        <v>21</v>
      </c>
      <c r="K40" s="176"/>
      <c r="L40" s="177"/>
      <c r="M40" s="178"/>
      <c r="N40" s="178">
        <v>3295</v>
      </c>
      <c r="O40" s="179" t="s">
        <v>62</v>
      </c>
      <c r="P40" s="174">
        <v>500</v>
      </c>
      <c r="Q40" s="174">
        <v>500</v>
      </c>
      <c r="R40" s="174">
        <v>500</v>
      </c>
      <c r="S40" s="174">
        <v>480</v>
      </c>
      <c r="T40" s="174">
        <v>0</v>
      </c>
      <c r="U40" s="16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6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</row>
    <row r="41" spans="1:117" s="10" customFormat="1" x14ac:dyDescent="0.2">
      <c r="A41" s="1"/>
      <c r="B41" s="164"/>
      <c r="C41" s="164"/>
      <c r="D41" s="164"/>
      <c r="E41" s="164"/>
      <c r="F41" s="164"/>
      <c r="G41" s="164" t="s">
        <v>18</v>
      </c>
      <c r="H41" s="164"/>
      <c r="I41" s="164"/>
      <c r="J41" s="164" t="s">
        <v>21</v>
      </c>
      <c r="K41" s="166"/>
      <c r="L41" s="181"/>
      <c r="M41" s="185"/>
      <c r="N41" s="172">
        <v>3299</v>
      </c>
      <c r="O41" s="173" t="s">
        <v>63</v>
      </c>
      <c r="P41" s="174">
        <v>16517.47</v>
      </c>
      <c r="Q41" s="174">
        <v>16517.47</v>
      </c>
      <c r="R41" s="174">
        <v>2000</v>
      </c>
      <c r="S41" s="174">
        <v>350</v>
      </c>
      <c r="T41" s="174">
        <v>0</v>
      </c>
      <c r="U41" s="16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6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</row>
    <row r="42" spans="1:117" s="10" customFormat="1" ht="18" customHeight="1" x14ac:dyDescent="0.2">
      <c r="A42" s="1"/>
      <c r="B42" s="164"/>
      <c r="C42" s="164"/>
      <c r="D42" s="164"/>
      <c r="E42" s="164"/>
      <c r="F42" s="164"/>
      <c r="G42" s="164" t="s">
        <v>18</v>
      </c>
      <c r="H42" s="164"/>
      <c r="I42" s="164"/>
      <c r="J42" s="164" t="s">
        <v>21</v>
      </c>
      <c r="K42" s="170"/>
      <c r="L42" s="167">
        <v>34</v>
      </c>
      <c r="M42" s="358" t="s">
        <v>64</v>
      </c>
      <c r="N42" s="358"/>
      <c r="O42" s="358"/>
      <c r="P42" s="162">
        <f>SUM(P43)</f>
        <v>1520.46</v>
      </c>
      <c r="Q42" s="162">
        <f>SUM(Q43)</f>
        <v>1520.46</v>
      </c>
      <c r="R42" s="162">
        <f>SUM(R43)</f>
        <v>3336.3</v>
      </c>
      <c r="S42" s="162">
        <f>SUM(S43)</f>
        <v>3654.87</v>
      </c>
      <c r="T42" s="162">
        <v>4050</v>
      </c>
      <c r="U42" s="16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6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</row>
    <row r="43" spans="1:117" s="10" customFormat="1" ht="18" customHeight="1" x14ac:dyDescent="0.2">
      <c r="A43" s="24" t="s">
        <v>65</v>
      </c>
      <c r="B43" s="180" t="s">
        <v>66</v>
      </c>
      <c r="C43" s="164" t="s">
        <v>23</v>
      </c>
      <c r="D43" s="164"/>
      <c r="E43" s="164"/>
      <c r="F43" s="164"/>
      <c r="G43" s="164" t="s">
        <v>18</v>
      </c>
      <c r="H43" s="164"/>
      <c r="I43" s="164"/>
      <c r="J43" s="164" t="s">
        <v>21</v>
      </c>
      <c r="K43" s="170"/>
      <c r="L43" s="168"/>
      <c r="M43" s="169">
        <v>343</v>
      </c>
      <c r="N43" s="357" t="s">
        <v>67</v>
      </c>
      <c r="O43" s="357"/>
      <c r="P43" s="162">
        <f>SUM(P44:P45)</f>
        <v>1520.46</v>
      </c>
      <c r="Q43" s="162">
        <f>SUM(Q44:Q45)</f>
        <v>1520.46</v>
      </c>
      <c r="R43" s="162">
        <f>SUM(R44:R45)</f>
        <v>3336.3</v>
      </c>
      <c r="S43" s="162">
        <f>SUM(S44:S45)</f>
        <v>3654.87</v>
      </c>
      <c r="T43" s="162">
        <v>4050</v>
      </c>
      <c r="U43" s="16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6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</row>
    <row r="44" spans="1:117" s="10" customFormat="1" x14ac:dyDescent="0.2">
      <c r="A44" s="26"/>
      <c r="B44" s="180"/>
      <c r="C44" s="164"/>
      <c r="D44" s="164"/>
      <c r="E44" s="164"/>
      <c r="F44" s="164"/>
      <c r="G44" s="164"/>
      <c r="H44" s="164"/>
      <c r="I44" s="164"/>
      <c r="J44" s="164" t="s">
        <v>21</v>
      </c>
      <c r="K44" s="182"/>
      <c r="L44" s="183"/>
      <c r="M44" s="172"/>
      <c r="N44" s="172">
        <v>3431</v>
      </c>
      <c r="O44" s="173" t="s">
        <v>68</v>
      </c>
      <c r="P44" s="174">
        <v>1500</v>
      </c>
      <c r="Q44" s="174">
        <v>1500</v>
      </c>
      <c r="R44" s="174">
        <v>3300</v>
      </c>
      <c r="S44" s="174">
        <v>3618.58</v>
      </c>
      <c r="T44" s="174">
        <v>0</v>
      </c>
      <c r="U44" s="16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6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</row>
    <row r="45" spans="1:117" s="10" customFormat="1" x14ac:dyDescent="0.2">
      <c r="A45" s="27"/>
      <c r="B45" s="186"/>
      <c r="C45" s="186"/>
      <c r="D45" s="186"/>
      <c r="E45" s="186"/>
      <c r="F45" s="186"/>
      <c r="G45" s="186" t="s">
        <v>18</v>
      </c>
      <c r="H45" s="186"/>
      <c r="I45" s="186"/>
      <c r="J45" s="186" t="s">
        <v>21</v>
      </c>
      <c r="K45" s="187"/>
      <c r="L45" s="188"/>
      <c r="M45" s="189"/>
      <c r="N45" s="189">
        <v>3433</v>
      </c>
      <c r="O45" s="190" t="s">
        <v>69</v>
      </c>
      <c r="P45" s="191">
        <v>20.46</v>
      </c>
      <c r="Q45" s="191">
        <v>20.46</v>
      </c>
      <c r="R45" s="191">
        <v>36.299999999999997</v>
      </c>
      <c r="S45" s="191">
        <v>36.29</v>
      </c>
      <c r="T45" s="191">
        <v>0</v>
      </c>
      <c r="U45" s="16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6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</row>
    <row r="46" spans="1:117" s="10" customFormat="1" ht="23.45" hidden="1" customHeight="1" x14ac:dyDescent="0.2">
      <c r="A46" s="12" t="s">
        <v>20</v>
      </c>
      <c r="B46" s="144"/>
      <c r="C46" s="144"/>
      <c r="D46" s="144"/>
      <c r="E46" s="144"/>
      <c r="F46" s="144"/>
      <c r="G46" s="144" t="s">
        <v>18</v>
      </c>
      <c r="H46" s="144"/>
      <c r="I46" s="144"/>
      <c r="J46" s="144" t="s">
        <v>21</v>
      </c>
      <c r="K46" s="192"/>
      <c r="L46" s="378" t="s">
        <v>70</v>
      </c>
      <c r="M46" s="378"/>
      <c r="N46" s="378"/>
      <c r="O46" s="378"/>
      <c r="P46" s="146"/>
      <c r="Q46" s="146"/>
      <c r="R46" s="146"/>
      <c r="S46" s="162"/>
      <c r="T46" s="162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6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</row>
    <row r="47" spans="1:117" s="10" customFormat="1" ht="23.45" hidden="1" customHeight="1" x14ac:dyDescent="0.2">
      <c r="A47" s="28"/>
      <c r="B47" s="153"/>
      <c r="C47" s="153"/>
      <c r="D47" s="153"/>
      <c r="E47" s="153"/>
      <c r="F47" s="153"/>
      <c r="G47" s="153"/>
      <c r="H47" s="153"/>
      <c r="I47" s="153"/>
      <c r="J47" s="153"/>
      <c r="K47" s="154" t="s">
        <v>23</v>
      </c>
      <c r="L47" s="155" t="s">
        <v>24</v>
      </c>
      <c r="M47" s="155"/>
      <c r="N47" s="155"/>
      <c r="O47" s="156"/>
      <c r="P47" s="157"/>
      <c r="Q47" s="157"/>
      <c r="R47" s="157"/>
      <c r="S47" s="193"/>
      <c r="T47" s="193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6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</row>
    <row r="48" spans="1:117" s="10" customFormat="1" ht="26.25" hidden="1" customHeight="1" x14ac:dyDescent="0.2">
      <c r="A48" s="22"/>
      <c r="B48" s="163"/>
      <c r="C48" s="164"/>
      <c r="D48" s="164"/>
      <c r="E48" s="164"/>
      <c r="F48" s="164"/>
      <c r="G48" s="164" t="s">
        <v>18</v>
      </c>
      <c r="H48" s="164"/>
      <c r="I48" s="164"/>
      <c r="J48" s="164" t="s">
        <v>21</v>
      </c>
      <c r="K48" s="165">
        <v>3</v>
      </c>
      <c r="L48" s="358" t="s">
        <v>26</v>
      </c>
      <c r="M48" s="358"/>
      <c r="N48" s="358"/>
      <c r="O48" s="358"/>
      <c r="P48" s="162">
        <f>SUM(P49+P79)+P86</f>
        <v>972535.4</v>
      </c>
      <c r="Q48" s="162">
        <f>SUM(Q49+Q79)+Q86</f>
        <v>1162935.3999999999</v>
      </c>
      <c r="R48" s="162">
        <f>R49</f>
        <v>591796.13</v>
      </c>
      <c r="S48" s="162">
        <f>S49</f>
        <v>611084.25</v>
      </c>
      <c r="T48" s="162">
        <f>T49</f>
        <v>650000</v>
      </c>
      <c r="U48" s="16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6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</row>
    <row r="49" spans="1:117" s="10" customFormat="1" x14ac:dyDescent="0.2">
      <c r="A49" s="1"/>
      <c r="B49" s="164"/>
      <c r="C49" s="164"/>
      <c r="D49" s="164"/>
      <c r="E49" s="164"/>
      <c r="F49" s="164"/>
      <c r="G49" s="164" t="s">
        <v>18</v>
      </c>
      <c r="H49" s="164"/>
      <c r="I49" s="164"/>
      <c r="J49" s="164" t="s">
        <v>21</v>
      </c>
      <c r="K49" s="166"/>
      <c r="L49" s="167">
        <v>32</v>
      </c>
      <c r="M49" s="358" t="s">
        <v>27</v>
      </c>
      <c r="N49" s="358"/>
      <c r="O49" s="358"/>
      <c r="P49" s="162">
        <f>SUM(P50)+P52+P55</f>
        <v>902535.4</v>
      </c>
      <c r="Q49" s="162">
        <f>SUM(Q50)+Q52+Q55</f>
        <v>1022935.4</v>
      </c>
      <c r="R49" s="162">
        <f>SUM(R50)+R52+R55</f>
        <v>591796.13</v>
      </c>
      <c r="S49" s="162">
        <f>SUM(S50)+S52+S55</f>
        <v>611084.25</v>
      </c>
      <c r="T49" s="162">
        <f>SUM(T50)+T52+T55</f>
        <v>650000</v>
      </c>
      <c r="U49" s="16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6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</row>
    <row r="50" spans="1:117" s="10" customFormat="1" ht="18" customHeight="1" x14ac:dyDescent="0.2">
      <c r="A50" s="26" t="s">
        <v>71</v>
      </c>
      <c r="B50" s="180" t="s">
        <v>71</v>
      </c>
      <c r="C50" s="164" t="s">
        <v>23</v>
      </c>
      <c r="D50" s="164"/>
      <c r="E50" s="164"/>
      <c r="F50" s="164"/>
      <c r="G50" s="164" t="s">
        <v>18</v>
      </c>
      <c r="H50" s="164"/>
      <c r="I50" s="164"/>
      <c r="J50" s="164" t="s">
        <v>21</v>
      </c>
      <c r="K50" s="166"/>
      <c r="L50" s="168"/>
      <c r="M50" s="169">
        <v>321</v>
      </c>
      <c r="N50" s="357" t="s">
        <v>30</v>
      </c>
      <c r="O50" s="357"/>
      <c r="P50" s="162">
        <f>SUM(P51)</f>
        <v>240000</v>
      </c>
      <c r="Q50" s="162">
        <f>SUM(Q51)</f>
        <v>240000</v>
      </c>
      <c r="R50" s="162">
        <f>SUM(R51)</f>
        <v>125000</v>
      </c>
      <c r="S50" s="162">
        <f>SUM(S51)</f>
        <v>132000</v>
      </c>
      <c r="T50" s="162">
        <v>160000</v>
      </c>
      <c r="U50" s="16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6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</row>
    <row r="51" spans="1:117" s="10" customFormat="1" x14ac:dyDescent="0.2">
      <c r="A51" s="1"/>
      <c r="B51" s="164"/>
      <c r="C51" s="164"/>
      <c r="D51" s="164"/>
      <c r="E51" s="164"/>
      <c r="F51" s="164"/>
      <c r="G51" s="164" t="s">
        <v>18</v>
      </c>
      <c r="H51" s="164"/>
      <c r="I51" s="164"/>
      <c r="J51" s="164" t="s">
        <v>21</v>
      </c>
      <c r="K51" s="170"/>
      <c r="L51" s="171"/>
      <c r="M51" s="168"/>
      <c r="N51" s="172">
        <v>3212</v>
      </c>
      <c r="O51" s="173" t="s">
        <v>72</v>
      </c>
      <c r="P51" s="174">
        <v>240000</v>
      </c>
      <c r="Q51" s="174">
        <v>240000</v>
      </c>
      <c r="R51" s="174">
        <v>125000</v>
      </c>
      <c r="S51" s="174">
        <v>132000</v>
      </c>
      <c r="T51" s="174">
        <v>0</v>
      </c>
      <c r="U51" s="16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6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</row>
    <row r="52" spans="1:117" s="10" customFormat="1" ht="18" customHeight="1" x14ac:dyDescent="0.2">
      <c r="A52" s="26" t="s">
        <v>73</v>
      </c>
      <c r="B52" s="180" t="s">
        <v>73</v>
      </c>
      <c r="C52" s="164" t="s">
        <v>23</v>
      </c>
      <c r="D52" s="164"/>
      <c r="E52" s="164"/>
      <c r="F52" s="164"/>
      <c r="G52" s="164"/>
      <c r="H52" s="164"/>
      <c r="I52" s="164"/>
      <c r="J52" s="164" t="s">
        <v>21</v>
      </c>
      <c r="K52" s="182"/>
      <c r="L52" s="183"/>
      <c r="M52" s="194">
        <v>322</v>
      </c>
      <c r="N52" s="358" t="s">
        <v>37</v>
      </c>
      <c r="O52" s="358"/>
      <c r="P52" s="162">
        <f>SUM(P53:P54)</f>
        <v>432535.4</v>
      </c>
      <c r="Q52" s="162">
        <f>SUM(Q53:Q54)</f>
        <v>432535.4</v>
      </c>
      <c r="R52" s="162">
        <f>SUM(R53:R54)</f>
        <v>140000</v>
      </c>
      <c r="S52" s="162">
        <f>SUM(S53:S54)</f>
        <v>152409.25</v>
      </c>
      <c r="T52" s="162">
        <v>160000</v>
      </c>
      <c r="U52" s="16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6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</row>
    <row r="53" spans="1:117" s="10" customFormat="1" x14ac:dyDescent="0.2">
      <c r="A53" s="1"/>
      <c r="B53" s="164"/>
      <c r="C53" s="164"/>
      <c r="D53" s="164"/>
      <c r="E53" s="164"/>
      <c r="F53" s="164"/>
      <c r="G53" s="164"/>
      <c r="H53" s="164"/>
      <c r="I53" s="164"/>
      <c r="J53" s="164" t="s">
        <v>21</v>
      </c>
      <c r="K53" s="182"/>
      <c r="L53" s="183"/>
      <c r="M53" s="195"/>
      <c r="N53" s="196">
        <v>3221</v>
      </c>
      <c r="O53" s="197" t="s">
        <v>74</v>
      </c>
      <c r="P53" s="174">
        <v>124415.4</v>
      </c>
      <c r="Q53" s="174">
        <v>124415.4</v>
      </c>
      <c r="R53" s="174">
        <v>7000</v>
      </c>
      <c r="S53" s="174">
        <v>5409.25</v>
      </c>
      <c r="T53" s="174">
        <v>0</v>
      </c>
      <c r="U53" s="16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6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</row>
    <row r="54" spans="1:117" s="10" customFormat="1" x14ac:dyDescent="0.2">
      <c r="A54" s="1"/>
      <c r="B54" s="164"/>
      <c r="C54" s="164"/>
      <c r="D54" s="164"/>
      <c r="E54" s="164"/>
      <c r="F54" s="164"/>
      <c r="G54" s="164"/>
      <c r="H54" s="164"/>
      <c r="I54" s="164"/>
      <c r="J54" s="164" t="s">
        <v>21</v>
      </c>
      <c r="K54" s="182"/>
      <c r="L54" s="183"/>
      <c r="M54" s="178"/>
      <c r="N54" s="178">
        <v>3223</v>
      </c>
      <c r="O54" s="179" t="s">
        <v>75</v>
      </c>
      <c r="P54" s="174">
        <v>308120</v>
      </c>
      <c r="Q54" s="174">
        <v>308120</v>
      </c>
      <c r="R54" s="174">
        <v>133000</v>
      </c>
      <c r="S54" s="174">
        <v>147000</v>
      </c>
      <c r="T54" s="174">
        <v>0</v>
      </c>
      <c r="U54" s="16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6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</row>
    <row r="55" spans="1:117" s="10" customFormat="1" ht="18" customHeight="1" x14ac:dyDescent="0.2">
      <c r="A55" s="1" t="s">
        <v>76</v>
      </c>
      <c r="B55" s="164" t="s">
        <v>76</v>
      </c>
      <c r="C55" s="164" t="s">
        <v>23</v>
      </c>
      <c r="D55" s="164"/>
      <c r="E55" s="164"/>
      <c r="F55" s="164"/>
      <c r="G55" s="164" t="s">
        <v>18</v>
      </c>
      <c r="H55" s="164"/>
      <c r="I55" s="164"/>
      <c r="J55" s="164" t="s">
        <v>21</v>
      </c>
      <c r="K55" s="166"/>
      <c r="L55" s="181"/>
      <c r="M55" s="167">
        <v>323</v>
      </c>
      <c r="N55" s="358" t="s">
        <v>46</v>
      </c>
      <c r="O55" s="358"/>
      <c r="P55" s="162">
        <f>SUM(P56:P59)</f>
        <v>230000</v>
      </c>
      <c r="Q55" s="162">
        <f>SUM(Q56:Q59)</f>
        <v>350400</v>
      </c>
      <c r="R55" s="162">
        <f>SUM(R56:R59)</f>
        <v>326796.13</v>
      </c>
      <c r="S55" s="162">
        <f>SUM(S56:S59)+S61</f>
        <v>326675</v>
      </c>
      <c r="T55" s="162">
        <v>330000</v>
      </c>
      <c r="U55" s="16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6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</row>
    <row r="56" spans="1:117" s="10" customFormat="1" x14ac:dyDescent="0.2">
      <c r="A56" s="1"/>
      <c r="B56" s="164"/>
      <c r="C56" s="164"/>
      <c r="D56" s="164"/>
      <c r="E56" s="164"/>
      <c r="F56" s="164"/>
      <c r="G56" s="164" t="s">
        <v>18</v>
      </c>
      <c r="H56" s="164"/>
      <c r="I56" s="164"/>
      <c r="J56" s="164" t="s">
        <v>21</v>
      </c>
      <c r="K56" s="182"/>
      <c r="L56" s="183"/>
      <c r="M56" s="178"/>
      <c r="N56" s="178">
        <v>3232</v>
      </c>
      <c r="O56" s="173" t="s">
        <v>77</v>
      </c>
      <c r="P56" s="174">
        <v>50000</v>
      </c>
      <c r="Q56" s="174">
        <v>50000</v>
      </c>
      <c r="R56" s="174">
        <v>13578.13</v>
      </c>
      <c r="S56" s="174">
        <v>10000</v>
      </c>
      <c r="T56" s="174">
        <v>0</v>
      </c>
      <c r="U56" s="16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6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</row>
    <row r="57" spans="1:117" s="10" customFormat="1" x14ac:dyDescent="0.2">
      <c r="A57" s="1"/>
      <c r="B57" s="164"/>
      <c r="C57" s="164"/>
      <c r="D57" s="164"/>
      <c r="E57" s="164"/>
      <c r="F57" s="164"/>
      <c r="G57" s="164" t="s">
        <v>18</v>
      </c>
      <c r="H57" s="164"/>
      <c r="I57" s="164"/>
      <c r="J57" s="164" t="s">
        <v>21</v>
      </c>
      <c r="K57" s="182"/>
      <c r="L57" s="183"/>
      <c r="M57" s="178"/>
      <c r="N57" s="178">
        <v>3235</v>
      </c>
      <c r="O57" s="173" t="s">
        <v>51</v>
      </c>
      <c r="P57" s="174">
        <v>150000</v>
      </c>
      <c r="Q57" s="174">
        <v>270400</v>
      </c>
      <c r="R57" s="174">
        <v>270400</v>
      </c>
      <c r="S57" s="174">
        <v>265890</v>
      </c>
      <c r="T57" s="174">
        <v>0</v>
      </c>
      <c r="U57" s="16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6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</row>
    <row r="58" spans="1:117" s="10" customFormat="1" x14ac:dyDescent="0.2">
      <c r="A58" s="1"/>
      <c r="B58" s="164"/>
      <c r="C58" s="164"/>
      <c r="D58" s="164"/>
      <c r="E58" s="164"/>
      <c r="F58" s="164"/>
      <c r="G58" s="164"/>
      <c r="H58" s="164"/>
      <c r="I58" s="164"/>
      <c r="J58" s="164" t="s">
        <v>21</v>
      </c>
      <c r="K58" s="182"/>
      <c r="L58" s="183"/>
      <c r="M58" s="178"/>
      <c r="N58" s="178">
        <v>3236</v>
      </c>
      <c r="O58" s="173" t="s">
        <v>78</v>
      </c>
      <c r="P58" s="174">
        <v>10000</v>
      </c>
      <c r="Q58" s="174">
        <v>10000</v>
      </c>
      <c r="R58" s="174">
        <v>14430</v>
      </c>
      <c r="S58" s="174">
        <v>13910</v>
      </c>
      <c r="T58" s="174">
        <v>0</v>
      </c>
      <c r="U58" s="16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6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</row>
    <row r="59" spans="1:117" s="10" customFormat="1" ht="13.5" thickBot="1" x14ac:dyDescent="0.25">
      <c r="A59" s="33"/>
      <c r="B59" s="186"/>
      <c r="C59" s="186"/>
      <c r="D59" s="186"/>
      <c r="E59" s="186"/>
      <c r="F59" s="186"/>
      <c r="G59" s="186"/>
      <c r="H59" s="186"/>
      <c r="I59" s="186"/>
      <c r="J59" s="186" t="s">
        <v>21</v>
      </c>
      <c r="K59" s="187"/>
      <c r="L59" s="188"/>
      <c r="M59" s="189"/>
      <c r="N59" s="189">
        <v>3237</v>
      </c>
      <c r="O59" s="190" t="s">
        <v>53</v>
      </c>
      <c r="P59" s="191">
        <v>20000</v>
      </c>
      <c r="Q59" s="191">
        <v>20000</v>
      </c>
      <c r="R59" s="191">
        <v>28388</v>
      </c>
      <c r="S59" s="191">
        <v>24000</v>
      </c>
      <c r="T59" s="191">
        <v>0</v>
      </c>
      <c r="U59" s="16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6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</row>
    <row r="60" spans="1:117" s="10" customFormat="1" ht="21.75" hidden="1" customHeight="1" x14ac:dyDescent="0.2">
      <c r="A60" s="34"/>
      <c r="B60" s="198"/>
      <c r="C60" s="198"/>
      <c r="D60" s="198"/>
      <c r="E60" s="198"/>
      <c r="F60" s="198"/>
      <c r="G60" s="198"/>
      <c r="H60" s="198"/>
      <c r="I60" s="198"/>
      <c r="J60" s="198"/>
      <c r="K60" s="199"/>
      <c r="L60" s="200"/>
      <c r="M60" s="201"/>
      <c r="N60" s="201"/>
      <c r="O60" s="202"/>
      <c r="P60" s="203"/>
      <c r="Q60" s="203"/>
      <c r="R60" s="203"/>
      <c r="S60" s="203"/>
      <c r="T60" s="203"/>
      <c r="U60" s="16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6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</row>
    <row r="61" spans="1:117" s="10" customFormat="1" ht="21.75" customHeight="1" x14ac:dyDescent="0.2">
      <c r="A61" s="1"/>
      <c r="B61" s="164"/>
      <c r="C61" s="164"/>
      <c r="D61" s="164"/>
      <c r="E61" s="164"/>
      <c r="F61" s="164"/>
      <c r="G61" s="164"/>
      <c r="H61" s="164"/>
      <c r="I61" s="164"/>
      <c r="J61" s="204"/>
      <c r="K61" s="182"/>
      <c r="L61" s="183"/>
      <c r="M61" s="172"/>
      <c r="N61" s="205">
        <v>3238</v>
      </c>
      <c r="O61" s="173" t="s">
        <v>54</v>
      </c>
      <c r="P61" s="174"/>
      <c r="Q61" s="174"/>
      <c r="R61" s="174"/>
      <c r="S61" s="174">
        <v>12875</v>
      </c>
      <c r="T61" s="174">
        <v>0</v>
      </c>
      <c r="U61" s="16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6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</row>
    <row r="62" spans="1:117" s="10" customFormat="1" x14ac:dyDescent="0.2">
      <c r="A62" s="36" t="s">
        <v>79</v>
      </c>
      <c r="B62" s="206" t="s">
        <v>79</v>
      </c>
      <c r="C62" s="206"/>
      <c r="D62" s="206"/>
      <c r="E62" s="206"/>
      <c r="F62" s="206"/>
      <c r="G62" s="206"/>
      <c r="H62" s="206"/>
      <c r="I62" s="206"/>
      <c r="J62" s="206" t="s">
        <v>21</v>
      </c>
      <c r="K62" s="207"/>
      <c r="L62" s="394" t="s">
        <v>80</v>
      </c>
      <c r="M62" s="394"/>
      <c r="N62" s="394"/>
      <c r="O62" s="394"/>
      <c r="P62" s="147">
        <f>P64</f>
        <v>70000</v>
      </c>
      <c r="Q62" s="147">
        <f>Q64</f>
        <v>90000</v>
      </c>
      <c r="R62" s="147">
        <f>R64</f>
        <v>140000</v>
      </c>
      <c r="S62" s="147">
        <f>S64</f>
        <v>0</v>
      </c>
      <c r="T62" s="147">
        <f>T64</f>
        <v>240000</v>
      </c>
      <c r="U62" s="16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6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</row>
    <row r="63" spans="1:117" s="10" customFormat="1" x14ac:dyDescent="0.2">
      <c r="A63" s="37"/>
      <c r="B63" s="208"/>
      <c r="C63" s="209"/>
      <c r="D63" s="209"/>
      <c r="E63" s="209"/>
      <c r="F63" s="209"/>
      <c r="G63" s="209"/>
      <c r="H63" s="209"/>
      <c r="I63" s="209"/>
      <c r="J63" s="209"/>
      <c r="K63" s="158" t="s">
        <v>18</v>
      </c>
      <c r="L63" s="159" t="s">
        <v>25</v>
      </c>
      <c r="M63" s="159"/>
      <c r="N63" s="159"/>
      <c r="O63" s="160"/>
      <c r="P63" s="161">
        <v>70000</v>
      </c>
      <c r="Q63" s="161">
        <v>90000</v>
      </c>
      <c r="R63" s="161">
        <v>140000</v>
      </c>
      <c r="S63" s="161">
        <f>S64</f>
        <v>0</v>
      </c>
      <c r="T63" s="161">
        <f>T64</f>
        <v>240000</v>
      </c>
      <c r="U63" s="16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6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</row>
    <row r="64" spans="1:117" s="10" customFormat="1" x14ac:dyDescent="0.2">
      <c r="A64" s="1"/>
      <c r="B64" s="164"/>
      <c r="C64" s="210"/>
      <c r="D64" s="210"/>
      <c r="E64" s="210"/>
      <c r="F64" s="210"/>
      <c r="G64" s="210"/>
      <c r="H64" s="210"/>
      <c r="I64" s="210"/>
      <c r="J64" s="210" t="s">
        <v>21</v>
      </c>
      <c r="K64" s="165">
        <v>3</v>
      </c>
      <c r="L64" s="357" t="s">
        <v>81</v>
      </c>
      <c r="M64" s="357"/>
      <c r="N64" s="357"/>
      <c r="O64" s="357"/>
      <c r="P64" s="162">
        <f t="shared" ref="P64:T65" si="0">SUM(P65)</f>
        <v>70000</v>
      </c>
      <c r="Q64" s="162">
        <f t="shared" si="0"/>
        <v>90000</v>
      </c>
      <c r="R64" s="162">
        <f t="shared" si="0"/>
        <v>140000</v>
      </c>
      <c r="S64" s="162">
        <f t="shared" si="0"/>
        <v>0</v>
      </c>
      <c r="T64" s="162">
        <f t="shared" si="0"/>
        <v>240000</v>
      </c>
      <c r="U64" s="16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6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</row>
    <row r="65" spans="1:117" s="10" customFormat="1" x14ac:dyDescent="0.2">
      <c r="A65" s="22"/>
      <c r="B65" s="163"/>
      <c r="C65" s="164"/>
      <c r="D65" s="164"/>
      <c r="E65" s="164"/>
      <c r="F65" s="164"/>
      <c r="G65" s="164"/>
      <c r="H65" s="164"/>
      <c r="I65" s="164"/>
      <c r="J65" s="164" t="s">
        <v>21</v>
      </c>
      <c r="K65" s="166"/>
      <c r="L65" s="167">
        <v>32</v>
      </c>
      <c r="M65" s="357" t="s">
        <v>27</v>
      </c>
      <c r="N65" s="357"/>
      <c r="O65" s="357"/>
      <c r="P65" s="162">
        <f t="shared" si="0"/>
        <v>70000</v>
      </c>
      <c r="Q65" s="162">
        <f t="shared" si="0"/>
        <v>90000</v>
      </c>
      <c r="R65" s="162">
        <f t="shared" si="0"/>
        <v>140000</v>
      </c>
      <c r="S65" s="162">
        <f t="shared" si="0"/>
        <v>0</v>
      </c>
      <c r="T65" s="162">
        <f t="shared" si="0"/>
        <v>240000</v>
      </c>
      <c r="U65" s="16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6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</row>
    <row r="66" spans="1:117" s="10" customFormat="1" x14ac:dyDescent="0.2">
      <c r="A66" s="26" t="s">
        <v>82</v>
      </c>
      <c r="B66" s="180" t="s">
        <v>82</v>
      </c>
      <c r="C66" s="164" t="s">
        <v>18</v>
      </c>
      <c r="D66" s="164"/>
      <c r="E66" s="164"/>
      <c r="F66" s="164"/>
      <c r="G66" s="164"/>
      <c r="H66" s="164"/>
      <c r="I66" s="164"/>
      <c r="J66" s="164" t="s">
        <v>21</v>
      </c>
      <c r="K66" s="166"/>
      <c r="L66" s="181"/>
      <c r="M66" s="167">
        <v>323</v>
      </c>
      <c r="N66" s="358" t="s">
        <v>46</v>
      </c>
      <c r="O66" s="358"/>
      <c r="P66" s="162">
        <f>SUM(P67:P68)</f>
        <v>70000</v>
      </c>
      <c r="Q66" s="162">
        <f>SUM(Q67:Q68)</f>
        <v>90000</v>
      </c>
      <c r="R66" s="162">
        <f>SUM(R67:R68)</f>
        <v>140000</v>
      </c>
      <c r="S66" s="162">
        <f>SUM(S67:S68)</f>
        <v>0</v>
      </c>
      <c r="T66" s="162">
        <v>240000</v>
      </c>
      <c r="U66" s="16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6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</row>
    <row r="67" spans="1:117" s="10" customFormat="1" ht="24.75" thickBot="1" x14ac:dyDescent="0.25">
      <c r="A67" s="1"/>
      <c r="B67" s="186"/>
      <c r="C67" s="186"/>
      <c r="D67" s="186"/>
      <c r="E67" s="186"/>
      <c r="F67" s="186"/>
      <c r="G67" s="186"/>
      <c r="H67" s="186"/>
      <c r="I67" s="186"/>
      <c r="J67" s="186" t="s">
        <v>21</v>
      </c>
      <c r="K67" s="187"/>
      <c r="L67" s="188"/>
      <c r="M67" s="189"/>
      <c r="N67" s="189">
        <v>3232</v>
      </c>
      <c r="O67" s="211" t="s">
        <v>83</v>
      </c>
      <c r="P67" s="212">
        <v>70000</v>
      </c>
      <c r="Q67" s="212">
        <v>90000</v>
      </c>
      <c r="R67" s="212">
        <v>140000</v>
      </c>
      <c r="S67" s="212"/>
      <c r="T67" s="212"/>
      <c r="U67" s="16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6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</row>
    <row r="68" spans="1:117" s="10" customFormat="1" ht="21" hidden="1" customHeight="1" x14ac:dyDescent="0.2">
      <c r="A68" s="1"/>
      <c r="B68" s="164"/>
      <c r="C68" s="164"/>
      <c r="D68" s="164"/>
      <c r="E68" s="164"/>
      <c r="F68" s="164"/>
      <c r="G68" s="164"/>
      <c r="H68" s="164"/>
      <c r="I68" s="164"/>
      <c r="J68" s="164" t="s">
        <v>21</v>
      </c>
      <c r="K68" s="182"/>
      <c r="L68" s="183"/>
      <c r="M68" s="172"/>
      <c r="N68" s="178">
        <v>3237</v>
      </c>
      <c r="O68" s="179" t="s">
        <v>53</v>
      </c>
      <c r="P68" s="191">
        <v>0</v>
      </c>
      <c r="Q68" s="191"/>
      <c r="R68" s="191"/>
      <c r="S68" s="191"/>
      <c r="T68" s="191"/>
      <c r="U68" s="16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6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</row>
    <row r="69" spans="1:117" s="2" customFormat="1" ht="23.45" customHeight="1" x14ac:dyDescent="0.2">
      <c r="A69" s="365" t="s">
        <v>0</v>
      </c>
      <c r="B69" s="362" t="s">
        <v>0</v>
      </c>
      <c r="C69" s="369" t="s">
        <v>1</v>
      </c>
      <c r="D69" s="369"/>
      <c r="E69" s="369"/>
      <c r="F69" s="369"/>
      <c r="G69" s="369"/>
      <c r="H69" s="369"/>
      <c r="I69" s="369"/>
      <c r="J69" s="369" t="s">
        <v>2</v>
      </c>
      <c r="K69" s="372" t="s">
        <v>3</v>
      </c>
      <c r="L69" s="372"/>
      <c r="M69" s="372"/>
      <c r="N69" s="372"/>
      <c r="O69" s="375" t="s">
        <v>4</v>
      </c>
      <c r="P69" s="362" t="s">
        <v>5</v>
      </c>
      <c r="Q69" s="362" t="s">
        <v>6</v>
      </c>
      <c r="R69" s="362" t="s">
        <v>7</v>
      </c>
      <c r="S69" s="362" t="s">
        <v>8</v>
      </c>
      <c r="T69" s="359" t="s">
        <v>283</v>
      </c>
      <c r="U69" s="16"/>
      <c r="V69" s="10"/>
      <c r="W69" s="10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6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</row>
    <row r="70" spans="1:117" s="2" customFormat="1" ht="12.75" customHeight="1" x14ac:dyDescent="0.2">
      <c r="A70" s="366"/>
      <c r="B70" s="363"/>
      <c r="C70" s="370"/>
      <c r="D70" s="370"/>
      <c r="E70" s="370"/>
      <c r="F70" s="370"/>
      <c r="G70" s="370"/>
      <c r="H70" s="370"/>
      <c r="I70" s="370"/>
      <c r="J70" s="370"/>
      <c r="K70" s="373"/>
      <c r="L70" s="373"/>
      <c r="M70" s="373"/>
      <c r="N70" s="373"/>
      <c r="O70" s="376"/>
      <c r="P70" s="363"/>
      <c r="Q70" s="363"/>
      <c r="R70" s="363"/>
      <c r="S70" s="363"/>
      <c r="T70" s="360"/>
      <c r="U70" s="16"/>
      <c r="V70" s="10"/>
      <c r="W70" s="10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6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</row>
    <row r="71" spans="1:117" s="2" customFormat="1" ht="12" customHeight="1" thickBot="1" x14ac:dyDescent="0.25">
      <c r="A71" s="367"/>
      <c r="B71" s="368"/>
      <c r="C71" s="371"/>
      <c r="D71" s="371"/>
      <c r="E71" s="371"/>
      <c r="F71" s="371"/>
      <c r="G71" s="371"/>
      <c r="H71" s="371"/>
      <c r="I71" s="371"/>
      <c r="J71" s="371"/>
      <c r="K71" s="374"/>
      <c r="L71" s="374"/>
      <c r="M71" s="374"/>
      <c r="N71" s="374"/>
      <c r="O71" s="377"/>
      <c r="P71" s="364"/>
      <c r="Q71" s="364"/>
      <c r="R71" s="364"/>
      <c r="S71" s="364"/>
      <c r="T71" s="361"/>
      <c r="U71" s="16"/>
      <c r="V71" s="10"/>
      <c r="W71" s="10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6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</row>
    <row r="72" spans="1:117" s="7" customFormat="1" ht="20.25" customHeight="1" thickBot="1" x14ac:dyDescent="0.25">
      <c r="A72" s="5">
        <v>1</v>
      </c>
      <c r="B72" s="136">
        <v>1</v>
      </c>
      <c r="C72" s="136" t="s">
        <v>9</v>
      </c>
      <c r="D72" s="136" t="s">
        <v>10</v>
      </c>
      <c r="E72" s="136" t="s">
        <v>11</v>
      </c>
      <c r="F72" s="136" t="s">
        <v>12</v>
      </c>
      <c r="G72" s="136" t="s">
        <v>13</v>
      </c>
      <c r="H72" s="136" t="s">
        <v>14</v>
      </c>
      <c r="I72" s="136" t="s">
        <v>15</v>
      </c>
      <c r="J72" s="136" t="s">
        <v>10</v>
      </c>
      <c r="K72" s="136">
        <v>4</v>
      </c>
      <c r="L72" s="136">
        <v>5</v>
      </c>
      <c r="M72" s="136">
        <v>6</v>
      </c>
      <c r="N72" s="137">
        <v>7</v>
      </c>
      <c r="O72" s="136">
        <v>8</v>
      </c>
      <c r="P72" s="136">
        <v>10</v>
      </c>
      <c r="Q72" s="136">
        <v>11</v>
      </c>
      <c r="R72" s="136">
        <v>9</v>
      </c>
      <c r="S72" s="138"/>
      <c r="T72" s="139"/>
      <c r="V72" s="10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</row>
    <row r="73" spans="1:117" s="10" customFormat="1" ht="19.7" customHeight="1" x14ac:dyDescent="0.2">
      <c r="A73" s="36" t="s">
        <v>84</v>
      </c>
      <c r="B73" s="206" t="s">
        <v>84</v>
      </c>
      <c r="C73" s="206"/>
      <c r="D73" s="206"/>
      <c r="E73" s="206"/>
      <c r="F73" s="206"/>
      <c r="G73" s="206" t="s">
        <v>18</v>
      </c>
      <c r="H73" s="206"/>
      <c r="I73" s="206"/>
      <c r="J73" s="206" t="s">
        <v>21</v>
      </c>
      <c r="K73" s="207"/>
      <c r="L73" s="394" t="s">
        <v>85</v>
      </c>
      <c r="M73" s="394"/>
      <c r="N73" s="394"/>
      <c r="O73" s="394"/>
      <c r="P73" s="147">
        <f>P75</f>
        <v>80000</v>
      </c>
      <c r="Q73" s="147">
        <f>Q75</f>
        <v>148625</v>
      </c>
      <c r="R73" s="147">
        <f>R75</f>
        <v>79625</v>
      </c>
      <c r="S73" s="147">
        <f>S75</f>
        <v>0</v>
      </c>
      <c r="T73" s="147">
        <f>T75</f>
        <v>200000</v>
      </c>
      <c r="U73" s="16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6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</row>
    <row r="74" spans="1:117" s="10" customFormat="1" ht="19.7" customHeight="1" x14ac:dyDescent="0.2">
      <c r="A74" s="38"/>
      <c r="B74" s="209"/>
      <c r="C74" s="209"/>
      <c r="D74" s="209"/>
      <c r="E74" s="209"/>
      <c r="F74" s="209"/>
      <c r="G74" s="209"/>
      <c r="H74" s="209"/>
      <c r="I74" s="209"/>
      <c r="J74" s="209"/>
      <c r="K74" s="158" t="s">
        <v>18</v>
      </c>
      <c r="L74" s="395" t="s">
        <v>25</v>
      </c>
      <c r="M74" s="395"/>
      <c r="N74" s="395"/>
      <c r="O74" s="395"/>
      <c r="P74" s="161">
        <v>80000</v>
      </c>
      <c r="Q74" s="161">
        <v>148625</v>
      </c>
      <c r="R74" s="161">
        <v>79625</v>
      </c>
      <c r="S74" s="161">
        <f>S75</f>
        <v>0</v>
      </c>
      <c r="T74" s="161">
        <f>T75</f>
        <v>200000</v>
      </c>
      <c r="U74" s="16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6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</row>
    <row r="75" spans="1:117" s="10" customFormat="1" ht="20.100000000000001" customHeight="1" x14ac:dyDescent="0.2">
      <c r="A75" s="39"/>
      <c r="B75" s="210"/>
      <c r="C75" s="210"/>
      <c r="D75" s="210"/>
      <c r="E75" s="210"/>
      <c r="F75" s="210"/>
      <c r="G75" s="210" t="s">
        <v>18</v>
      </c>
      <c r="H75" s="210"/>
      <c r="I75" s="210"/>
      <c r="J75" s="210" t="s">
        <v>21</v>
      </c>
      <c r="K75" s="165">
        <v>4</v>
      </c>
      <c r="L75" s="358" t="s">
        <v>86</v>
      </c>
      <c r="M75" s="358"/>
      <c r="N75" s="358"/>
      <c r="O75" s="358"/>
      <c r="P75" s="162">
        <f>SUM(P86+P79+P76)</f>
        <v>80000</v>
      </c>
      <c r="Q75" s="162">
        <f>SUM(Q86+Q79+Q76)</f>
        <v>148625</v>
      </c>
      <c r="R75" s="162">
        <f>SUM(R86+R79+R76)</f>
        <v>79625</v>
      </c>
      <c r="S75" s="162">
        <f>SUM(S86+S79+S76)</f>
        <v>0</v>
      </c>
      <c r="T75" s="162">
        <f>SUM(T86+T79+T76)</f>
        <v>200000</v>
      </c>
      <c r="U75" s="16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6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</row>
    <row r="76" spans="1:117" s="10" customFormat="1" ht="20.100000000000001" customHeight="1" x14ac:dyDescent="0.2">
      <c r="A76" s="1"/>
      <c r="B76" s="164"/>
      <c r="C76" s="164"/>
      <c r="D76" s="164"/>
      <c r="E76" s="164"/>
      <c r="F76" s="164"/>
      <c r="G76" s="164"/>
      <c r="H76" s="164"/>
      <c r="I76" s="164"/>
      <c r="J76" s="213" t="s">
        <v>21</v>
      </c>
      <c r="K76" s="166"/>
      <c r="L76" s="167">
        <v>41</v>
      </c>
      <c r="M76" s="167" t="s">
        <v>87</v>
      </c>
      <c r="N76" s="167"/>
      <c r="O76" s="214"/>
      <c r="P76" s="162">
        <f t="shared" ref="P76:T77" si="1">SUM(P77)</f>
        <v>10000</v>
      </c>
      <c r="Q76" s="162">
        <f t="shared" si="1"/>
        <v>8625</v>
      </c>
      <c r="R76" s="162">
        <f t="shared" si="1"/>
        <v>8625</v>
      </c>
      <c r="S76" s="162">
        <f t="shared" si="1"/>
        <v>0</v>
      </c>
      <c r="T76" s="162">
        <f t="shared" si="1"/>
        <v>0</v>
      </c>
      <c r="U76" s="16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6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</row>
    <row r="77" spans="1:117" s="10" customFormat="1" ht="20.100000000000001" customHeight="1" x14ac:dyDescent="0.2">
      <c r="A77" s="1"/>
      <c r="B77" s="215" t="s">
        <v>88</v>
      </c>
      <c r="C77" s="164" t="s">
        <v>18</v>
      </c>
      <c r="D77" s="164"/>
      <c r="E77" s="164"/>
      <c r="F77" s="164"/>
      <c r="G77" s="164"/>
      <c r="H77" s="164"/>
      <c r="I77" s="164"/>
      <c r="J77" s="213" t="s">
        <v>21</v>
      </c>
      <c r="K77" s="166"/>
      <c r="L77" s="216"/>
      <c r="M77" s="167">
        <v>412</v>
      </c>
      <c r="N77" s="194" t="s">
        <v>89</v>
      </c>
      <c r="O77" s="217"/>
      <c r="P77" s="162">
        <f t="shared" si="1"/>
        <v>10000</v>
      </c>
      <c r="Q77" s="162">
        <f t="shared" si="1"/>
        <v>8625</v>
      </c>
      <c r="R77" s="162">
        <f t="shared" si="1"/>
        <v>8625</v>
      </c>
      <c r="S77" s="162">
        <f t="shared" si="1"/>
        <v>0</v>
      </c>
      <c r="T77" s="162">
        <f t="shared" si="1"/>
        <v>0</v>
      </c>
      <c r="U77" s="16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6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</row>
    <row r="78" spans="1:117" s="10" customFormat="1" ht="12.75" customHeight="1" x14ac:dyDescent="0.2">
      <c r="A78" s="1"/>
      <c r="B78" s="164"/>
      <c r="C78" s="164"/>
      <c r="D78" s="164"/>
      <c r="E78" s="164"/>
      <c r="F78" s="164"/>
      <c r="G78" s="164"/>
      <c r="H78" s="164"/>
      <c r="I78" s="164"/>
      <c r="J78" s="164" t="s">
        <v>21</v>
      </c>
      <c r="K78" s="166"/>
      <c r="L78" s="185"/>
      <c r="M78" s="185"/>
      <c r="N78" s="196">
        <v>4123</v>
      </c>
      <c r="O78" s="197" t="s">
        <v>90</v>
      </c>
      <c r="P78" s="218">
        <v>10000</v>
      </c>
      <c r="Q78" s="218">
        <v>8625</v>
      </c>
      <c r="R78" s="218">
        <v>8625</v>
      </c>
      <c r="S78" s="218">
        <v>0</v>
      </c>
      <c r="T78" s="218">
        <v>0</v>
      </c>
      <c r="U78" s="16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6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</row>
    <row r="79" spans="1:117" s="41" customFormat="1" ht="20.100000000000001" customHeight="1" x14ac:dyDescent="0.2">
      <c r="A79" s="1"/>
      <c r="B79" s="164"/>
      <c r="C79" s="164"/>
      <c r="D79" s="164"/>
      <c r="E79" s="164"/>
      <c r="F79" s="164"/>
      <c r="G79" s="164"/>
      <c r="H79" s="164"/>
      <c r="I79" s="164"/>
      <c r="J79" s="164" t="s">
        <v>21</v>
      </c>
      <c r="K79" s="166"/>
      <c r="L79" s="167">
        <v>42</v>
      </c>
      <c r="M79" s="167" t="s">
        <v>91</v>
      </c>
      <c r="N79" s="167"/>
      <c r="O79" s="214"/>
      <c r="P79" s="219">
        <f>SUM(P84+P80)</f>
        <v>70000</v>
      </c>
      <c r="Q79" s="219">
        <f>SUM(Q84+Q80)</f>
        <v>75000</v>
      </c>
      <c r="R79" s="219">
        <f>SUM(R84+R80+R82)</f>
        <v>71000</v>
      </c>
      <c r="S79" s="219">
        <f>SUM(S84+S80+S82)</f>
        <v>0</v>
      </c>
      <c r="T79" s="219">
        <f>SUM(T84+T80+T82)</f>
        <v>15000</v>
      </c>
      <c r="U79" s="16"/>
      <c r="V79" s="10"/>
      <c r="W79" s="10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6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</row>
    <row r="80" spans="1:117" s="42" customFormat="1" ht="20.100000000000001" customHeight="1" x14ac:dyDescent="0.2">
      <c r="A80" s="35"/>
      <c r="B80" s="164" t="s">
        <v>92</v>
      </c>
      <c r="C80" s="164" t="s">
        <v>18</v>
      </c>
      <c r="D80" s="164"/>
      <c r="E80" s="164"/>
      <c r="F80" s="164"/>
      <c r="G80" s="164"/>
      <c r="H80" s="164"/>
      <c r="I80" s="164"/>
      <c r="J80" s="164" t="s">
        <v>21</v>
      </c>
      <c r="K80" s="166"/>
      <c r="L80" s="185"/>
      <c r="M80" s="167">
        <v>421</v>
      </c>
      <c r="N80" s="167" t="s">
        <v>93</v>
      </c>
      <c r="O80" s="214"/>
      <c r="P80" s="162">
        <f>SUM(P81)</f>
        <v>70000</v>
      </c>
      <c r="Q80" s="162">
        <f>SUM(Q81)</f>
        <v>70000</v>
      </c>
      <c r="R80" s="162">
        <f>SUM(R81)</f>
        <v>70000</v>
      </c>
      <c r="S80" s="162">
        <f>SUM(S81)</f>
        <v>0</v>
      </c>
      <c r="T80" s="162">
        <f>SUM(T81)</f>
        <v>0</v>
      </c>
      <c r="U80" s="16"/>
      <c r="V80" s="10"/>
      <c r="W80" s="10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6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</row>
    <row r="81" spans="1:117" s="10" customFormat="1" ht="12.75" customHeight="1" x14ac:dyDescent="0.2">
      <c r="A81" s="1"/>
      <c r="B81" s="164"/>
      <c r="C81" s="164"/>
      <c r="D81" s="164"/>
      <c r="E81" s="164"/>
      <c r="F81" s="164"/>
      <c r="G81" s="164"/>
      <c r="H81" s="164"/>
      <c r="I81" s="164"/>
      <c r="J81" s="164" t="s">
        <v>21</v>
      </c>
      <c r="K81" s="166"/>
      <c r="L81" s="185"/>
      <c r="M81" s="216"/>
      <c r="N81" s="220">
        <v>4211</v>
      </c>
      <c r="O81" s="221" t="s">
        <v>94</v>
      </c>
      <c r="P81" s="222">
        <v>70000</v>
      </c>
      <c r="Q81" s="222">
        <v>70000</v>
      </c>
      <c r="R81" s="222">
        <v>70000</v>
      </c>
      <c r="S81" s="222">
        <v>0</v>
      </c>
      <c r="T81" s="222">
        <v>0</v>
      </c>
      <c r="U81" s="16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6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</row>
    <row r="82" spans="1:117" s="42" customFormat="1" ht="20.100000000000001" customHeight="1" x14ac:dyDescent="0.2">
      <c r="A82" s="35"/>
      <c r="B82" s="223" t="s">
        <v>95</v>
      </c>
      <c r="C82" s="223" t="s">
        <v>18</v>
      </c>
      <c r="D82" s="223"/>
      <c r="E82" s="223"/>
      <c r="F82" s="223"/>
      <c r="G82" s="223"/>
      <c r="H82" s="223"/>
      <c r="I82" s="223"/>
      <c r="J82" s="223" t="s">
        <v>21</v>
      </c>
      <c r="K82" s="224"/>
      <c r="L82" s="225"/>
      <c r="M82" s="226">
        <v>422</v>
      </c>
      <c r="N82" s="226" t="s">
        <v>96</v>
      </c>
      <c r="O82" s="227"/>
      <c r="P82" s="228"/>
      <c r="Q82" s="229"/>
      <c r="R82" s="229">
        <f>R83</f>
        <v>0</v>
      </c>
      <c r="S82" s="229">
        <f>S83</f>
        <v>0</v>
      </c>
      <c r="T82" s="229">
        <v>15000</v>
      </c>
      <c r="U82" s="46"/>
      <c r="V82" s="10"/>
      <c r="W82" s="10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46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</row>
    <row r="83" spans="1:117" s="42" customFormat="1" ht="12.75" customHeight="1" x14ac:dyDescent="0.2">
      <c r="A83" s="35"/>
      <c r="B83" s="223"/>
      <c r="C83" s="223"/>
      <c r="D83" s="223"/>
      <c r="E83" s="223"/>
      <c r="F83" s="223"/>
      <c r="G83" s="223"/>
      <c r="H83" s="223"/>
      <c r="I83" s="223"/>
      <c r="J83" s="223" t="s">
        <v>21</v>
      </c>
      <c r="K83" s="224"/>
      <c r="L83" s="225"/>
      <c r="M83" s="225"/>
      <c r="N83" s="230">
        <v>4221</v>
      </c>
      <c r="O83" s="231" t="s">
        <v>97</v>
      </c>
      <c r="P83" s="232"/>
      <c r="Q83" s="222"/>
      <c r="R83" s="222">
        <v>0</v>
      </c>
      <c r="S83" s="222">
        <v>0</v>
      </c>
      <c r="T83" s="222">
        <v>0</v>
      </c>
      <c r="U83" s="46"/>
      <c r="V83" s="10"/>
      <c r="W83" s="10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46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</row>
    <row r="84" spans="1:117" s="48" customFormat="1" ht="20.100000000000001" customHeight="1" x14ac:dyDescent="0.2">
      <c r="A84" s="1"/>
      <c r="B84" s="180" t="s">
        <v>98</v>
      </c>
      <c r="C84" s="164" t="s">
        <v>18</v>
      </c>
      <c r="D84" s="164"/>
      <c r="E84" s="164"/>
      <c r="F84" s="164"/>
      <c r="G84" s="164"/>
      <c r="H84" s="164"/>
      <c r="I84" s="164"/>
      <c r="J84" s="164" t="s">
        <v>21</v>
      </c>
      <c r="K84" s="166"/>
      <c r="L84" s="185"/>
      <c r="M84" s="181">
        <v>424</v>
      </c>
      <c r="N84" s="233" t="s">
        <v>99</v>
      </c>
      <c r="O84" s="214"/>
      <c r="P84" s="162">
        <f>SUM(P85)</f>
        <v>0</v>
      </c>
      <c r="Q84" s="162">
        <f>SUM(Q85)</f>
        <v>5000</v>
      </c>
      <c r="R84" s="162">
        <f>SUM(R85)</f>
        <v>1000</v>
      </c>
      <c r="S84" s="162">
        <f>SUM(S85)</f>
        <v>0</v>
      </c>
      <c r="T84" s="162">
        <f>SUM(T85)</f>
        <v>0</v>
      </c>
      <c r="U84" s="16"/>
      <c r="V84" s="10"/>
      <c r="W84" s="10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6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</row>
    <row r="85" spans="1:117" s="48" customFormat="1" ht="12.75" customHeight="1" x14ac:dyDescent="0.2">
      <c r="A85" s="1"/>
      <c r="B85" s="164"/>
      <c r="C85" s="164"/>
      <c r="D85" s="164"/>
      <c r="E85" s="164"/>
      <c r="F85" s="164"/>
      <c r="G85" s="164"/>
      <c r="H85" s="164"/>
      <c r="I85" s="164"/>
      <c r="J85" s="164" t="s">
        <v>21</v>
      </c>
      <c r="K85" s="166"/>
      <c r="L85" s="185"/>
      <c r="M85" s="216"/>
      <c r="N85" s="196">
        <v>4241</v>
      </c>
      <c r="O85" s="234" t="s">
        <v>100</v>
      </c>
      <c r="P85" s="235">
        <v>0</v>
      </c>
      <c r="Q85" s="235">
        <v>5000</v>
      </c>
      <c r="R85" s="235">
        <v>1000</v>
      </c>
      <c r="S85" s="235">
        <v>0</v>
      </c>
      <c r="T85" s="235">
        <v>0</v>
      </c>
      <c r="U85" s="16"/>
      <c r="V85" s="10"/>
      <c r="W85" s="10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6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</row>
    <row r="86" spans="1:117" s="48" customFormat="1" ht="20.100000000000001" customHeight="1" x14ac:dyDescent="0.2">
      <c r="A86" s="23"/>
      <c r="B86" s="163"/>
      <c r="C86" s="164"/>
      <c r="D86" s="164"/>
      <c r="E86" s="164"/>
      <c r="F86" s="164"/>
      <c r="G86" s="164" t="s">
        <v>18</v>
      </c>
      <c r="H86" s="164"/>
      <c r="I86" s="164"/>
      <c r="J86" s="164" t="s">
        <v>21</v>
      </c>
      <c r="K86" s="166"/>
      <c r="L86" s="167">
        <v>45</v>
      </c>
      <c r="M86" s="358" t="s">
        <v>101</v>
      </c>
      <c r="N86" s="358"/>
      <c r="O86" s="358"/>
      <c r="P86" s="162">
        <f>SUM(P87+P89)</f>
        <v>0</v>
      </c>
      <c r="Q86" s="162">
        <f>SUM(Q87+Q89)</f>
        <v>65000</v>
      </c>
      <c r="R86" s="162">
        <f>SUM(R87+R89)</f>
        <v>0</v>
      </c>
      <c r="S86" s="162">
        <f>SUM(S87+S89)</f>
        <v>0</v>
      </c>
      <c r="T86" s="162">
        <f>SUM(T87+T89)</f>
        <v>185000</v>
      </c>
      <c r="U86" s="16"/>
      <c r="V86" s="10"/>
      <c r="W86" s="10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6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</row>
    <row r="87" spans="1:117" s="48" customFormat="1" ht="20.100000000000001" customHeight="1" x14ac:dyDescent="0.2">
      <c r="A87" s="26" t="s">
        <v>102</v>
      </c>
      <c r="B87" s="180" t="s">
        <v>102</v>
      </c>
      <c r="C87" s="164" t="s">
        <v>18</v>
      </c>
      <c r="D87" s="164"/>
      <c r="E87" s="164"/>
      <c r="F87" s="164"/>
      <c r="G87" s="164" t="s">
        <v>18</v>
      </c>
      <c r="H87" s="164"/>
      <c r="I87" s="164"/>
      <c r="J87" s="164" t="s">
        <v>21</v>
      </c>
      <c r="K87" s="166"/>
      <c r="L87" s="185"/>
      <c r="M87" s="167">
        <v>451</v>
      </c>
      <c r="N87" s="357" t="s">
        <v>103</v>
      </c>
      <c r="O87" s="357"/>
      <c r="P87" s="162">
        <f>P88</f>
        <v>0</v>
      </c>
      <c r="Q87" s="162">
        <f>Q88</f>
        <v>65000</v>
      </c>
      <c r="R87" s="162">
        <f>R88</f>
        <v>0</v>
      </c>
      <c r="S87" s="162">
        <f>S88</f>
        <v>0</v>
      </c>
      <c r="T87" s="162">
        <v>185000</v>
      </c>
      <c r="U87" s="16"/>
      <c r="V87" s="10"/>
      <c r="W87" s="10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6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</row>
    <row r="88" spans="1:117" s="48" customFormat="1" x14ac:dyDescent="0.2">
      <c r="A88" s="23"/>
      <c r="B88" s="163"/>
      <c r="C88" s="164"/>
      <c r="D88" s="164"/>
      <c r="E88" s="164"/>
      <c r="F88" s="164"/>
      <c r="G88" s="164" t="s">
        <v>18</v>
      </c>
      <c r="H88" s="164"/>
      <c r="I88" s="164"/>
      <c r="J88" s="164" t="s">
        <v>21</v>
      </c>
      <c r="K88" s="182"/>
      <c r="L88" s="172"/>
      <c r="M88" s="172"/>
      <c r="N88" s="172">
        <v>4511</v>
      </c>
      <c r="O88" s="173" t="s">
        <v>104</v>
      </c>
      <c r="P88" s="174">
        <v>0</v>
      </c>
      <c r="Q88" s="235">
        <v>65000</v>
      </c>
      <c r="R88" s="174">
        <v>0</v>
      </c>
      <c r="S88" s="174">
        <v>0</v>
      </c>
      <c r="T88" s="174">
        <v>0</v>
      </c>
      <c r="U88" s="49"/>
      <c r="V88" s="10"/>
      <c r="W88" s="10"/>
      <c r="AO88" s="49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</row>
    <row r="89" spans="1:117" s="10" customFormat="1" x14ac:dyDescent="0.2">
      <c r="A89" s="23"/>
      <c r="B89" s="180" t="s">
        <v>105</v>
      </c>
      <c r="C89" s="164" t="s">
        <v>18</v>
      </c>
      <c r="D89" s="164"/>
      <c r="E89" s="164"/>
      <c r="F89" s="164"/>
      <c r="G89" s="164"/>
      <c r="H89" s="164"/>
      <c r="I89" s="164"/>
      <c r="J89" s="164" t="s">
        <v>21</v>
      </c>
      <c r="K89" s="182"/>
      <c r="L89" s="172"/>
      <c r="M89" s="194">
        <v>452</v>
      </c>
      <c r="N89" s="194" t="s">
        <v>106</v>
      </c>
      <c r="O89" s="236"/>
      <c r="P89" s="162">
        <f>P90</f>
        <v>0</v>
      </c>
      <c r="Q89" s="162">
        <f>Q90</f>
        <v>0</v>
      </c>
      <c r="R89" s="162">
        <f>R90</f>
        <v>0</v>
      </c>
      <c r="S89" s="162">
        <f>S90</f>
        <v>0</v>
      </c>
      <c r="T89" s="162">
        <f>T90</f>
        <v>0</v>
      </c>
      <c r="U89" s="49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9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</row>
    <row r="90" spans="1:117" s="10" customFormat="1" x14ac:dyDescent="0.2">
      <c r="A90" s="23"/>
      <c r="B90" s="237"/>
      <c r="C90" s="186"/>
      <c r="D90" s="186"/>
      <c r="E90" s="186"/>
      <c r="F90" s="186"/>
      <c r="G90" s="186"/>
      <c r="H90" s="186"/>
      <c r="I90" s="186"/>
      <c r="J90" s="186" t="s">
        <v>21</v>
      </c>
      <c r="K90" s="187"/>
      <c r="L90" s="189"/>
      <c r="M90" s="189"/>
      <c r="N90" s="189">
        <v>4521</v>
      </c>
      <c r="O90" s="190" t="s">
        <v>107</v>
      </c>
      <c r="P90" s="191">
        <v>0</v>
      </c>
      <c r="Q90" s="191">
        <v>0</v>
      </c>
      <c r="R90" s="191">
        <v>0</v>
      </c>
      <c r="S90" s="191"/>
      <c r="T90" s="191"/>
      <c r="U90" s="16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6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</row>
    <row r="91" spans="1:117" s="10" customFormat="1" ht="19.7" customHeight="1" x14ac:dyDescent="0.2">
      <c r="A91" s="27"/>
      <c r="B91" s="148" t="s">
        <v>108</v>
      </c>
      <c r="C91" s="148"/>
      <c r="D91" s="148"/>
      <c r="E91" s="148"/>
      <c r="F91" s="148"/>
      <c r="G91" s="148"/>
      <c r="H91" s="148"/>
      <c r="I91" s="148"/>
      <c r="J91" s="148"/>
      <c r="K91" s="149"/>
      <c r="L91" s="355" t="s">
        <v>109</v>
      </c>
      <c r="M91" s="355"/>
      <c r="N91" s="355"/>
      <c r="O91" s="355"/>
      <c r="P91" s="150">
        <f>P92</f>
        <v>238964</v>
      </c>
      <c r="Q91" s="150">
        <f>Q92</f>
        <v>275324</v>
      </c>
      <c r="R91" s="150">
        <f>R92</f>
        <v>356053.67</v>
      </c>
      <c r="S91" s="150">
        <f>S92</f>
        <v>353040</v>
      </c>
      <c r="T91" s="150">
        <f>T92</f>
        <v>315504</v>
      </c>
      <c r="U91" s="16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6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</row>
    <row r="92" spans="1:117" s="10" customFormat="1" ht="19.7" customHeight="1" x14ac:dyDescent="0.2">
      <c r="A92" s="12" t="s">
        <v>110</v>
      </c>
      <c r="B92" s="151" t="s">
        <v>110</v>
      </c>
      <c r="C92" s="151"/>
      <c r="D92" s="151"/>
      <c r="E92" s="151" t="s">
        <v>111</v>
      </c>
      <c r="F92" s="151"/>
      <c r="G92" s="151"/>
      <c r="H92" s="151"/>
      <c r="I92" s="151"/>
      <c r="J92" s="151" t="s">
        <v>112</v>
      </c>
      <c r="K92" s="238"/>
      <c r="L92" s="393" t="s">
        <v>113</v>
      </c>
      <c r="M92" s="393"/>
      <c r="N92" s="393"/>
      <c r="O92" s="393"/>
      <c r="P92" s="147">
        <f>P94+P141</f>
        <v>238964</v>
      </c>
      <c r="Q92" s="147">
        <f>Q94+Q141</f>
        <v>275324</v>
      </c>
      <c r="R92" s="147">
        <f>R94+R141</f>
        <v>356053.67</v>
      </c>
      <c r="S92" s="147">
        <f>S94+S141</f>
        <v>353040</v>
      </c>
      <c r="T92" s="147">
        <f>T94+T141</f>
        <v>315504</v>
      </c>
      <c r="U92" s="16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6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</row>
    <row r="93" spans="1:117" s="10" customFormat="1" ht="19.7" customHeight="1" x14ac:dyDescent="0.2">
      <c r="A93" s="20"/>
      <c r="B93" s="153"/>
      <c r="C93" s="209"/>
      <c r="D93" s="209"/>
      <c r="E93" s="209"/>
      <c r="F93" s="209"/>
      <c r="G93" s="153"/>
      <c r="H93" s="209"/>
      <c r="I93" s="209"/>
      <c r="J93" s="209"/>
      <c r="K93" s="158" t="s">
        <v>111</v>
      </c>
      <c r="L93" s="159" t="s">
        <v>114</v>
      </c>
      <c r="M93" s="159"/>
      <c r="N93" s="159"/>
      <c r="O93" s="160"/>
      <c r="P93" s="157">
        <v>238964</v>
      </c>
      <c r="Q93" s="157">
        <v>275324</v>
      </c>
      <c r="R93" s="157">
        <v>356053.67</v>
      </c>
      <c r="S93" s="157">
        <v>353040</v>
      </c>
      <c r="T93" s="157">
        <v>315504</v>
      </c>
      <c r="U93" s="16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6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</row>
    <row r="94" spans="1:117" s="10" customFormat="1" ht="21" customHeight="1" x14ac:dyDescent="0.2">
      <c r="A94" s="1"/>
      <c r="B94" s="164"/>
      <c r="C94" s="210"/>
      <c r="D94" s="210"/>
      <c r="E94" s="210" t="s">
        <v>111</v>
      </c>
      <c r="F94" s="210"/>
      <c r="G94" s="164"/>
      <c r="H94" s="210"/>
      <c r="I94" s="210"/>
      <c r="J94" s="210" t="s">
        <v>112</v>
      </c>
      <c r="K94" s="165">
        <v>3</v>
      </c>
      <c r="L94" s="357" t="s">
        <v>115</v>
      </c>
      <c r="M94" s="357"/>
      <c r="N94" s="357"/>
      <c r="O94" s="357"/>
      <c r="P94" s="239">
        <f>P95+P105+P130+P134</f>
        <v>208964</v>
      </c>
      <c r="Q94" s="239">
        <f>Q95+Q105+Q130+Q134</f>
        <v>206124</v>
      </c>
      <c r="R94" s="239">
        <f>R95+R105+R130+R134</f>
        <v>269352.67</v>
      </c>
      <c r="S94" s="239">
        <f>S95+S105+S130+S134</f>
        <v>304794.34999999998</v>
      </c>
      <c r="T94" s="239">
        <f>T95+T105+T130+T134</f>
        <v>242504</v>
      </c>
      <c r="U94" s="16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6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</row>
    <row r="95" spans="1:117" s="10" customFormat="1" ht="21" customHeight="1" x14ac:dyDescent="0.2">
      <c r="A95" s="1"/>
      <c r="B95" s="164"/>
      <c r="C95" s="164"/>
      <c r="D95" s="164"/>
      <c r="E95" s="164" t="s">
        <v>111</v>
      </c>
      <c r="F95" s="164"/>
      <c r="G95" s="164"/>
      <c r="H95" s="164"/>
      <c r="I95" s="164"/>
      <c r="J95" s="164" t="s">
        <v>112</v>
      </c>
      <c r="K95" s="166"/>
      <c r="L95" s="167">
        <v>31</v>
      </c>
      <c r="M95" s="169" t="s">
        <v>116</v>
      </c>
      <c r="N95" s="169"/>
      <c r="O95" s="240"/>
      <c r="P95" s="162">
        <f>P96+P101</f>
        <v>22740</v>
      </c>
      <c r="Q95" s="162">
        <f>Q96+Q101+Q99</f>
        <v>30900</v>
      </c>
      <c r="R95" s="162">
        <f>R96+R101+R99</f>
        <v>49692.24</v>
      </c>
      <c r="S95" s="162">
        <f>S96+S101+S99</f>
        <v>74287.66</v>
      </c>
      <c r="T95" s="162">
        <f>T96+T101+T99</f>
        <v>38004</v>
      </c>
      <c r="U95" s="16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6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</row>
    <row r="96" spans="1:117" s="10" customFormat="1" ht="21" customHeight="1" x14ac:dyDescent="0.2">
      <c r="A96" s="1" t="s">
        <v>117</v>
      </c>
      <c r="B96" s="164" t="s">
        <v>118</v>
      </c>
      <c r="C96" s="164" t="s">
        <v>111</v>
      </c>
      <c r="D96" s="164"/>
      <c r="E96" s="164" t="s">
        <v>111</v>
      </c>
      <c r="F96" s="164"/>
      <c r="G96" s="164"/>
      <c r="H96" s="164"/>
      <c r="I96" s="164"/>
      <c r="J96" s="164" t="s">
        <v>112</v>
      </c>
      <c r="K96" s="166"/>
      <c r="L96" s="185"/>
      <c r="M96" s="169">
        <v>311</v>
      </c>
      <c r="N96" s="169" t="s">
        <v>119</v>
      </c>
      <c r="O96" s="240"/>
      <c r="P96" s="162">
        <f>SUM(P97:P98)</f>
        <v>19400</v>
      </c>
      <c r="Q96" s="162">
        <f>SUM(Q97:Q98)</f>
        <v>22600</v>
      </c>
      <c r="R96" s="162">
        <f>SUM(R97:R98)</f>
        <v>40902.239999999998</v>
      </c>
      <c r="S96" s="162">
        <f>SUM(S97:S98)</f>
        <v>61892.66</v>
      </c>
      <c r="T96" s="162">
        <v>32000</v>
      </c>
      <c r="U96" s="16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6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</row>
    <row r="97" spans="1:117" s="10" customFormat="1" ht="12.75" customHeight="1" x14ac:dyDescent="0.2">
      <c r="A97" s="1"/>
      <c r="B97" s="164"/>
      <c r="C97" s="164"/>
      <c r="D97" s="164"/>
      <c r="E97" s="164" t="s">
        <v>111</v>
      </c>
      <c r="F97" s="164"/>
      <c r="G97" s="164"/>
      <c r="H97" s="164"/>
      <c r="I97" s="164"/>
      <c r="J97" s="164" t="s">
        <v>112</v>
      </c>
      <c r="K97" s="166"/>
      <c r="L97" s="185"/>
      <c r="M97" s="216"/>
      <c r="N97" s="220">
        <v>3111</v>
      </c>
      <c r="O97" s="221" t="s">
        <v>120</v>
      </c>
      <c r="P97" s="174">
        <v>19400</v>
      </c>
      <c r="Q97" s="174">
        <v>19400</v>
      </c>
      <c r="R97" s="174">
        <v>13902.24</v>
      </c>
      <c r="S97" s="174">
        <v>33276.44</v>
      </c>
      <c r="T97" s="174">
        <v>0</v>
      </c>
      <c r="U97" s="16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6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</row>
    <row r="98" spans="1:117" s="10" customFormat="1" ht="12.75" customHeight="1" x14ac:dyDescent="0.2">
      <c r="A98" s="1"/>
      <c r="B98" s="164"/>
      <c r="C98" s="164"/>
      <c r="D98" s="164"/>
      <c r="E98" s="164"/>
      <c r="F98" s="164"/>
      <c r="G98" s="164"/>
      <c r="H98" s="164"/>
      <c r="I98" s="164"/>
      <c r="J98" s="164" t="s">
        <v>112</v>
      </c>
      <c r="K98" s="166"/>
      <c r="L98" s="185"/>
      <c r="M98" s="185"/>
      <c r="N98" s="196">
        <v>3113</v>
      </c>
      <c r="O98" s="197" t="s">
        <v>121</v>
      </c>
      <c r="P98" s="174">
        <v>0</v>
      </c>
      <c r="Q98" s="174">
        <v>3200</v>
      </c>
      <c r="R98" s="174">
        <v>27000</v>
      </c>
      <c r="S98" s="174">
        <v>28616.22</v>
      </c>
      <c r="T98" s="174">
        <v>0</v>
      </c>
      <c r="U98" s="16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6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</row>
    <row r="99" spans="1:117" s="48" customFormat="1" ht="21" customHeight="1" x14ac:dyDescent="0.2">
      <c r="A99" s="43"/>
      <c r="B99" s="164" t="s">
        <v>122</v>
      </c>
      <c r="C99" s="164" t="s">
        <v>111</v>
      </c>
      <c r="D99" s="164"/>
      <c r="E99" s="164"/>
      <c r="F99" s="164"/>
      <c r="G99" s="164"/>
      <c r="H99" s="164"/>
      <c r="I99" s="164"/>
      <c r="J99" s="164" t="s">
        <v>112</v>
      </c>
      <c r="K99" s="166"/>
      <c r="L99" s="185"/>
      <c r="M99" s="167">
        <v>312</v>
      </c>
      <c r="N99" s="167" t="s">
        <v>123</v>
      </c>
      <c r="O99" s="214"/>
      <c r="P99" s="191"/>
      <c r="Q99" s="162">
        <f>Q100</f>
        <v>0</v>
      </c>
      <c r="R99" s="162">
        <f>R100</f>
        <v>1750</v>
      </c>
      <c r="S99" s="162">
        <f>S100</f>
        <v>1750</v>
      </c>
      <c r="T99" s="162">
        <v>500</v>
      </c>
      <c r="U99" s="16"/>
      <c r="V99" s="10"/>
      <c r="W99" s="10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6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</row>
    <row r="100" spans="1:117" s="48" customFormat="1" ht="12.75" customHeight="1" x14ac:dyDescent="0.2">
      <c r="A100" s="43"/>
      <c r="B100" s="164"/>
      <c r="C100" s="164"/>
      <c r="D100" s="164"/>
      <c r="E100" s="164"/>
      <c r="F100" s="164"/>
      <c r="G100" s="164"/>
      <c r="H100" s="164"/>
      <c r="I100" s="164"/>
      <c r="J100" s="164" t="s">
        <v>112</v>
      </c>
      <c r="K100" s="166"/>
      <c r="L100" s="185"/>
      <c r="M100" s="216"/>
      <c r="N100" s="241">
        <v>3121</v>
      </c>
      <c r="O100" s="242" t="s">
        <v>123</v>
      </c>
      <c r="P100" s="174"/>
      <c r="Q100" s="174"/>
      <c r="R100" s="174">
        <v>1750</v>
      </c>
      <c r="S100" s="174">
        <v>1750</v>
      </c>
      <c r="T100" s="174">
        <v>0</v>
      </c>
      <c r="U100" s="16"/>
      <c r="V100" s="10"/>
      <c r="W100" s="10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6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</row>
    <row r="101" spans="1:117" s="10" customFormat="1" ht="21" customHeight="1" x14ac:dyDescent="0.2">
      <c r="A101" s="1" t="s">
        <v>124</v>
      </c>
      <c r="B101" s="164" t="s">
        <v>125</v>
      </c>
      <c r="C101" s="164" t="s">
        <v>111</v>
      </c>
      <c r="D101" s="164"/>
      <c r="E101" s="164" t="s">
        <v>111</v>
      </c>
      <c r="F101" s="164"/>
      <c r="G101" s="164"/>
      <c r="H101" s="164"/>
      <c r="I101" s="164"/>
      <c r="J101" s="164" t="s">
        <v>112</v>
      </c>
      <c r="K101" s="166"/>
      <c r="L101" s="185"/>
      <c r="M101" s="167">
        <v>313</v>
      </c>
      <c r="N101" s="167" t="s">
        <v>126</v>
      </c>
      <c r="O101" s="214"/>
      <c r="P101" s="162">
        <f>SUM(P102:P104)</f>
        <v>3340</v>
      </c>
      <c r="Q101" s="162">
        <f>SUM(Q102:Q104)</f>
        <v>8300</v>
      </c>
      <c r="R101" s="162">
        <f>SUM(R102:R104)</f>
        <v>7040</v>
      </c>
      <c r="S101" s="162">
        <f>SUM(S102:S104)</f>
        <v>10645</v>
      </c>
      <c r="T101" s="162">
        <v>5504</v>
      </c>
      <c r="U101" s="16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6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</row>
    <row r="102" spans="1:117" s="10" customFormat="1" ht="12.75" customHeight="1" x14ac:dyDescent="0.2">
      <c r="A102" s="1"/>
      <c r="B102" s="164"/>
      <c r="C102" s="164"/>
      <c r="D102" s="164"/>
      <c r="E102" s="164" t="s">
        <v>111</v>
      </c>
      <c r="F102" s="164"/>
      <c r="G102" s="164"/>
      <c r="H102" s="164"/>
      <c r="I102" s="164"/>
      <c r="J102" s="164" t="s">
        <v>112</v>
      </c>
      <c r="K102" s="166"/>
      <c r="L102" s="185"/>
      <c r="M102" s="216"/>
      <c r="N102" s="220">
        <v>3131</v>
      </c>
      <c r="O102" s="221" t="s">
        <v>127</v>
      </c>
      <c r="P102" s="174">
        <v>3340</v>
      </c>
      <c r="Q102" s="174">
        <v>0</v>
      </c>
      <c r="R102" s="174">
        <v>0</v>
      </c>
      <c r="S102" s="174">
        <v>0</v>
      </c>
      <c r="T102" s="174">
        <v>0</v>
      </c>
      <c r="U102" s="16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6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</row>
    <row r="103" spans="1:117" s="10" customFormat="1" ht="12.75" customHeight="1" x14ac:dyDescent="0.2">
      <c r="A103" s="1"/>
      <c r="B103" s="164"/>
      <c r="C103" s="164"/>
      <c r="D103" s="164"/>
      <c r="E103" s="164"/>
      <c r="F103" s="164"/>
      <c r="G103" s="164"/>
      <c r="H103" s="164"/>
      <c r="I103" s="164"/>
      <c r="J103" s="164" t="s">
        <v>112</v>
      </c>
      <c r="K103" s="166"/>
      <c r="L103" s="185"/>
      <c r="M103" s="185"/>
      <c r="N103" s="196">
        <v>3132</v>
      </c>
      <c r="O103" s="197" t="s">
        <v>128</v>
      </c>
      <c r="P103" s="174">
        <v>0</v>
      </c>
      <c r="Q103" s="174">
        <v>7500</v>
      </c>
      <c r="R103" s="174">
        <v>6340</v>
      </c>
      <c r="S103" s="174">
        <v>9593</v>
      </c>
      <c r="T103" s="174">
        <v>0</v>
      </c>
      <c r="U103" s="16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6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</row>
    <row r="104" spans="1:117" s="10" customFormat="1" ht="12.75" customHeight="1" x14ac:dyDescent="0.2">
      <c r="A104" s="1"/>
      <c r="B104" s="164"/>
      <c r="C104" s="164"/>
      <c r="D104" s="164"/>
      <c r="E104" s="164"/>
      <c r="F104" s="164"/>
      <c r="G104" s="164"/>
      <c r="H104" s="164"/>
      <c r="I104" s="164"/>
      <c r="J104" s="164" t="s">
        <v>112</v>
      </c>
      <c r="K104" s="166"/>
      <c r="L104" s="185"/>
      <c r="M104" s="185"/>
      <c r="N104" s="196">
        <v>3133</v>
      </c>
      <c r="O104" s="197" t="s">
        <v>129</v>
      </c>
      <c r="P104" s="174">
        <v>0</v>
      </c>
      <c r="Q104" s="174">
        <v>800</v>
      </c>
      <c r="R104" s="174">
        <v>700</v>
      </c>
      <c r="S104" s="174">
        <v>1052</v>
      </c>
      <c r="T104" s="174">
        <v>0</v>
      </c>
      <c r="U104" s="16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6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</row>
    <row r="105" spans="1:117" s="10" customFormat="1" ht="21" customHeight="1" x14ac:dyDescent="0.2">
      <c r="A105" s="1"/>
      <c r="B105" s="164"/>
      <c r="C105" s="164"/>
      <c r="D105" s="164"/>
      <c r="E105" s="164" t="s">
        <v>111</v>
      </c>
      <c r="F105" s="164"/>
      <c r="G105" s="164"/>
      <c r="H105" s="164"/>
      <c r="I105" s="164"/>
      <c r="J105" s="164" t="s">
        <v>112</v>
      </c>
      <c r="K105" s="166"/>
      <c r="L105" s="167">
        <v>32</v>
      </c>
      <c r="M105" s="167" t="s">
        <v>130</v>
      </c>
      <c r="N105" s="167"/>
      <c r="O105" s="214"/>
      <c r="P105" s="162">
        <f>P106+P108+P113+P124</f>
        <v>183724</v>
      </c>
      <c r="Q105" s="162">
        <f>Q106+Q108+Q113+Q124+Q122</f>
        <v>172724</v>
      </c>
      <c r="R105" s="162">
        <f>R106+R108+R113+R124+R122</f>
        <v>217160.43</v>
      </c>
      <c r="S105" s="162">
        <f>S106+S108+S113+S124+S122</f>
        <v>228306.69</v>
      </c>
      <c r="T105" s="162">
        <f>T106+T108+T113+T124+T122</f>
        <v>201500</v>
      </c>
      <c r="U105" s="16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6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</row>
    <row r="106" spans="1:117" s="10" customFormat="1" ht="21" customHeight="1" x14ac:dyDescent="0.2">
      <c r="A106" s="1" t="s">
        <v>131</v>
      </c>
      <c r="B106" s="164" t="s">
        <v>132</v>
      </c>
      <c r="C106" s="164" t="s">
        <v>111</v>
      </c>
      <c r="D106" s="164"/>
      <c r="E106" s="164" t="s">
        <v>111</v>
      </c>
      <c r="F106" s="164"/>
      <c r="G106" s="164"/>
      <c r="H106" s="164"/>
      <c r="I106" s="164"/>
      <c r="J106" s="164" t="s">
        <v>112</v>
      </c>
      <c r="K106" s="166"/>
      <c r="L106" s="185"/>
      <c r="M106" s="169">
        <v>321</v>
      </c>
      <c r="N106" s="169" t="s">
        <v>133</v>
      </c>
      <c r="O106" s="240"/>
      <c r="P106" s="162">
        <f>P107</f>
        <v>2624</v>
      </c>
      <c r="Q106" s="162">
        <f>Q107</f>
        <v>2624</v>
      </c>
      <c r="R106" s="162">
        <f>R107</f>
        <v>2624</v>
      </c>
      <c r="S106" s="162">
        <f>S107</f>
        <v>15700</v>
      </c>
      <c r="T106" s="162">
        <v>4000</v>
      </c>
      <c r="U106" s="16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6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</row>
    <row r="107" spans="1:117" s="10" customFormat="1" ht="12.75" customHeight="1" x14ac:dyDescent="0.2">
      <c r="A107" s="1"/>
      <c r="B107" s="164"/>
      <c r="C107" s="164"/>
      <c r="D107" s="164"/>
      <c r="E107" s="164" t="s">
        <v>111</v>
      </c>
      <c r="F107" s="164"/>
      <c r="G107" s="164"/>
      <c r="H107" s="164"/>
      <c r="I107" s="164"/>
      <c r="J107" s="164" t="s">
        <v>112</v>
      </c>
      <c r="K107" s="166"/>
      <c r="L107" s="185"/>
      <c r="M107" s="216"/>
      <c r="N107" s="220">
        <v>3211</v>
      </c>
      <c r="O107" s="221" t="s">
        <v>134</v>
      </c>
      <c r="P107" s="174">
        <v>2624</v>
      </c>
      <c r="Q107" s="174">
        <v>2624</v>
      </c>
      <c r="R107" s="174">
        <v>2624</v>
      </c>
      <c r="S107" s="174">
        <v>15700</v>
      </c>
      <c r="T107" s="174">
        <v>0</v>
      </c>
      <c r="U107" s="16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6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</row>
    <row r="108" spans="1:117" s="10" customFormat="1" ht="21" customHeight="1" x14ac:dyDescent="0.2">
      <c r="A108" s="1" t="s">
        <v>135</v>
      </c>
      <c r="B108" s="164" t="s">
        <v>136</v>
      </c>
      <c r="C108" s="164" t="s">
        <v>111</v>
      </c>
      <c r="D108" s="164"/>
      <c r="E108" s="164" t="s">
        <v>111</v>
      </c>
      <c r="F108" s="164"/>
      <c r="G108" s="164"/>
      <c r="H108" s="164"/>
      <c r="I108" s="164"/>
      <c r="J108" s="164" t="s">
        <v>112</v>
      </c>
      <c r="K108" s="166"/>
      <c r="L108" s="185"/>
      <c r="M108" s="167">
        <v>322</v>
      </c>
      <c r="N108" s="167" t="s">
        <v>37</v>
      </c>
      <c r="O108" s="214"/>
      <c r="P108" s="162">
        <f>SUM(P109:P112)</f>
        <v>51000</v>
      </c>
      <c r="Q108" s="162">
        <f>SUM(Q109:Q112)</f>
        <v>51000</v>
      </c>
      <c r="R108" s="162">
        <f>SUM(R109:R112)</f>
        <v>29500</v>
      </c>
      <c r="S108" s="162">
        <f>SUM(S109:S112)</f>
        <v>35200</v>
      </c>
      <c r="T108" s="162">
        <v>39000</v>
      </c>
      <c r="U108" s="16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6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</row>
    <row r="109" spans="1:117" s="10" customFormat="1" ht="12.75" customHeight="1" x14ac:dyDescent="0.2">
      <c r="A109" s="1"/>
      <c r="B109" s="164"/>
      <c r="C109" s="164"/>
      <c r="D109" s="164"/>
      <c r="E109" s="164" t="s">
        <v>111</v>
      </c>
      <c r="F109" s="164"/>
      <c r="G109" s="164"/>
      <c r="H109" s="164"/>
      <c r="I109" s="164"/>
      <c r="J109" s="164" t="s">
        <v>112</v>
      </c>
      <c r="K109" s="166"/>
      <c r="L109" s="185"/>
      <c r="M109" s="216"/>
      <c r="N109" s="220">
        <v>3221</v>
      </c>
      <c r="O109" s="221" t="s">
        <v>74</v>
      </c>
      <c r="P109" s="174">
        <v>23000</v>
      </c>
      <c r="Q109" s="174">
        <v>23000</v>
      </c>
      <c r="R109" s="174">
        <v>7000</v>
      </c>
      <c r="S109" s="174">
        <v>9000</v>
      </c>
      <c r="T109" s="174">
        <v>0</v>
      </c>
      <c r="U109" s="16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6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</row>
    <row r="110" spans="1:117" s="10" customFormat="1" ht="12.75" customHeight="1" x14ac:dyDescent="0.2">
      <c r="A110" s="1"/>
      <c r="B110" s="164"/>
      <c r="C110" s="164"/>
      <c r="D110" s="164"/>
      <c r="E110" s="164"/>
      <c r="F110" s="164"/>
      <c r="G110" s="164"/>
      <c r="H110" s="164"/>
      <c r="I110" s="164"/>
      <c r="J110" s="164" t="s">
        <v>112</v>
      </c>
      <c r="K110" s="166"/>
      <c r="L110" s="185"/>
      <c r="M110" s="185"/>
      <c r="N110" s="196">
        <v>3222</v>
      </c>
      <c r="O110" s="197" t="s">
        <v>39</v>
      </c>
      <c r="P110" s="174">
        <v>28000</v>
      </c>
      <c r="Q110" s="174">
        <v>22000</v>
      </c>
      <c r="R110" s="174">
        <v>15500</v>
      </c>
      <c r="S110" s="174">
        <v>8000</v>
      </c>
      <c r="T110" s="174">
        <v>0</v>
      </c>
      <c r="U110" s="16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6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</row>
    <row r="111" spans="1:117" s="10" customFormat="1" ht="12.75" customHeight="1" x14ac:dyDescent="0.2">
      <c r="A111" s="1"/>
      <c r="B111" s="164"/>
      <c r="C111" s="164"/>
      <c r="D111" s="164"/>
      <c r="E111" s="164"/>
      <c r="F111" s="164"/>
      <c r="G111" s="164"/>
      <c r="H111" s="164"/>
      <c r="I111" s="164"/>
      <c r="J111" s="164" t="s">
        <v>112</v>
      </c>
      <c r="K111" s="166"/>
      <c r="L111" s="185"/>
      <c r="M111" s="185"/>
      <c r="N111" s="196">
        <v>3224</v>
      </c>
      <c r="O111" s="197" t="s">
        <v>41</v>
      </c>
      <c r="P111" s="174">
        <v>0</v>
      </c>
      <c r="Q111" s="174">
        <v>0</v>
      </c>
      <c r="R111" s="174"/>
      <c r="S111" s="174">
        <v>12000</v>
      </c>
      <c r="T111" s="174">
        <v>0</v>
      </c>
      <c r="U111" s="16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6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</row>
    <row r="112" spans="1:117" s="10" customFormat="1" ht="12.75" customHeight="1" x14ac:dyDescent="0.2">
      <c r="A112" s="1"/>
      <c r="B112" s="164"/>
      <c r="C112" s="164"/>
      <c r="D112" s="164"/>
      <c r="E112" s="164"/>
      <c r="F112" s="164"/>
      <c r="G112" s="164"/>
      <c r="H112" s="164"/>
      <c r="I112" s="164"/>
      <c r="J112" s="164" t="s">
        <v>112</v>
      </c>
      <c r="K112" s="166"/>
      <c r="L112" s="185"/>
      <c r="M112" s="185"/>
      <c r="N112" s="196">
        <v>3225</v>
      </c>
      <c r="O112" s="197" t="s">
        <v>42</v>
      </c>
      <c r="P112" s="174">
        <v>0</v>
      </c>
      <c r="Q112" s="174">
        <v>6000</v>
      </c>
      <c r="R112" s="174">
        <v>7000</v>
      </c>
      <c r="S112" s="174">
        <v>6200</v>
      </c>
      <c r="T112" s="174">
        <v>0</v>
      </c>
      <c r="U112" s="16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6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</row>
    <row r="113" spans="1:117" s="10" customFormat="1" ht="21" customHeight="1" x14ac:dyDescent="0.2">
      <c r="A113" s="1" t="s">
        <v>137</v>
      </c>
      <c r="B113" s="164" t="s">
        <v>138</v>
      </c>
      <c r="C113" s="164" t="s">
        <v>111</v>
      </c>
      <c r="D113" s="164"/>
      <c r="E113" s="164" t="s">
        <v>111</v>
      </c>
      <c r="F113" s="164"/>
      <c r="G113" s="164"/>
      <c r="H113" s="164"/>
      <c r="I113" s="164"/>
      <c r="J113" s="164" t="s">
        <v>112</v>
      </c>
      <c r="K113" s="166"/>
      <c r="L113" s="185"/>
      <c r="M113" s="167">
        <v>323</v>
      </c>
      <c r="N113" s="167" t="s">
        <v>139</v>
      </c>
      <c r="O113" s="214"/>
      <c r="P113" s="162">
        <f>SUM(P114:P121)</f>
        <v>105100</v>
      </c>
      <c r="Q113" s="162">
        <f>SUM(Q114:Q121)</f>
        <v>105100</v>
      </c>
      <c r="R113" s="162">
        <f>SUM(R114:R121)</f>
        <v>160930</v>
      </c>
      <c r="S113" s="162">
        <f>SUM(S114:S121)</f>
        <v>153673.60000000001</v>
      </c>
      <c r="T113" s="162">
        <v>157500</v>
      </c>
      <c r="U113" s="16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6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</row>
    <row r="114" spans="1:117" s="10" customFormat="1" ht="12.75" customHeight="1" x14ac:dyDescent="0.2">
      <c r="A114" s="1"/>
      <c r="B114" s="164"/>
      <c r="C114" s="164"/>
      <c r="D114" s="164"/>
      <c r="E114" s="164" t="s">
        <v>111</v>
      </c>
      <c r="F114" s="164"/>
      <c r="G114" s="164"/>
      <c r="H114" s="164"/>
      <c r="I114" s="164"/>
      <c r="J114" s="164" t="s">
        <v>112</v>
      </c>
      <c r="K114" s="166"/>
      <c r="L114" s="185"/>
      <c r="M114" s="216"/>
      <c r="N114" s="220">
        <v>3231</v>
      </c>
      <c r="O114" s="221" t="s">
        <v>140</v>
      </c>
      <c r="P114" s="174">
        <v>500</v>
      </c>
      <c r="Q114" s="174">
        <v>500</v>
      </c>
      <c r="R114" s="174">
        <v>5500</v>
      </c>
      <c r="S114" s="174">
        <v>10500</v>
      </c>
      <c r="T114" s="174">
        <v>0</v>
      </c>
      <c r="U114" s="16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6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</row>
    <row r="115" spans="1:117" s="10" customFormat="1" ht="12.75" customHeight="1" x14ac:dyDescent="0.2">
      <c r="A115" s="1"/>
      <c r="B115" s="164"/>
      <c r="C115" s="164"/>
      <c r="D115" s="164"/>
      <c r="E115" s="164"/>
      <c r="F115" s="164"/>
      <c r="G115" s="164"/>
      <c r="H115" s="164"/>
      <c r="I115" s="164"/>
      <c r="J115" s="164" t="s">
        <v>112</v>
      </c>
      <c r="K115" s="166"/>
      <c r="L115" s="185"/>
      <c r="M115" s="185"/>
      <c r="N115" s="172">
        <v>3232</v>
      </c>
      <c r="O115" s="184" t="s">
        <v>48</v>
      </c>
      <c r="P115" s="174">
        <v>92000</v>
      </c>
      <c r="Q115" s="174">
        <v>82000</v>
      </c>
      <c r="R115" s="174">
        <v>100000</v>
      </c>
      <c r="S115" s="174">
        <v>54000</v>
      </c>
      <c r="T115" s="174">
        <v>0</v>
      </c>
      <c r="U115" s="16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6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</row>
    <row r="116" spans="1:117" s="10" customFormat="1" ht="12.75" customHeight="1" x14ac:dyDescent="0.2">
      <c r="A116" s="1"/>
      <c r="B116" s="164"/>
      <c r="C116" s="164"/>
      <c r="D116" s="164"/>
      <c r="E116" s="164"/>
      <c r="F116" s="164"/>
      <c r="G116" s="164"/>
      <c r="H116" s="164"/>
      <c r="I116" s="164"/>
      <c r="J116" s="164" t="s">
        <v>112</v>
      </c>
      <c r="K116" s="166"/>
      <c r="L116" s="185"/>
      <c r="M116" s="185"/>
      <c r="N116" s="178">
        <v>3234</v>
      </c>
      <c r="O116" s="179" t="s">
        <v>50</v>
      </c>
      <c r="P116" s="174">
        <v>2600</v>
      </c>
      <c r="Q116" s="174">
        <v>2600</v>
      </c>
      <c r="R116" s="174">
        <v>1000</v>
      </c>
      <c r="S116" s="174">
        <v>4200</v>
      </c>
      <c r="T116" s="174">
        <v>0</v>
      </c>
      <c r="U116" s="16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6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</row>
    <row r="117" spans="1:117" s="10" customFormat="1" ht="12.75" customHeight="1" x14ac:dyDescent="0.2">
      <c r="A117" s="1"/>
      <c r="B117" s="164"/>
      <c r="C117" s="164"/>
      <c r="D117" s="164"/>
      <c r="E117" s="164"/>
      <c r="F117" s="164"/>
      <c r="G117" s="164"/>
      <c r="H117" s="164"/>
      <c r="I117" s="164"/>
      <c r="J117" s="164" t="s">
        <v>112</v>
      </c>
      <c r="K117" s="166"/>
      <c r="L117" s="185"/>
      <c r="M117" s="185"/>
      <c r="N117" s="178">
        <v>3235</v>
      </c>
      <c r="O117" s="179" t="s">
        <v>51</v>
      </c>
      <c r="P117" s="174">
        <v>0</v>
      </c>
      <c r="Q117" s="174">
        <v>0</v>
      </c>
      <c r="R117" s="174">
        <v>0</v>
      </c>
      <c r="S117" s="174">
        <v>0</v>
      </c>
      <c r="T117" s="174">
        <v>0</v>
      </c>
      <c r="U117" s="16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6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</row>
    <row r="118" spans="1:117" s="10" customFormat="1" ht="12.75" customHeight="1" x14ac:dyDescent="0.2">
      <c r="A118" s="1"/>
      <c r="B118" s="164"/>
      <c r="C118" s="164"/>
      <c r="D118" s="164"/>
      <c r="E118" s="164"/>
      <c r="F118" s="164"/>
      <c r="G118" s="164"/>
      <c r="H118" s="164"/>
      <c r="I118" s="164"/>
      <c r="J118" s="164" t="s">
        <v>112</v>
      </c>
      <c r="K118" s="166"/>
      <c r="L118" s="185"/>
      <c r="M118" s="185"/>
      <c r="N118" s="178">
        <v>3236</v>
      </c>
      <c r="O118" s="179" t="s">
        <v>52</v>
      </c>
      <c r="P118" s="174">
        <v>0</v>
      </c>
      <c r="Q118" s="174">
        <v>0</v>
      </c>
      <c r="R118" s="174">
        <v>0</v>
      </c>
      <c r="S118" s="174">
        <v>0</v>
      </c>
      <c r="T118" s="174">
        <v>0</v>
      </c>
      <c r="U118" s="16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6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</row>
    <row r="119" spans="1:117" s="10" customFormat="1" ht="12.75" customHeight="1" x14ac:dyDescent="0.2">
      <c r="A119" s="1"/>
      <c r="B119" s="164"/>
      <c r="C119" s="164"/>
      <c r="D119" s="164"/>
      <c r="E119" s="164"/>
      <c r="F119" s="164"/>
      <c r="G119" s="164"/>
      <c r="H119" s="164"/>
      <c r="I119" s="164"/>
      <c r="J119" s="164" t="s">
        <v>112</v>
      </c>
      <c r="K119" s="166"/>
      <c r="L119" s="185"/>
      <c r="M119" s="185"/>
      <c r="N119" s="178">
        <v>3237</v>
      </c>
      <c r="O119" s="179" t="s">
        <v>53</v>
      </c>
      <c r="P119" s="174">
        <v>10000</v>
      </c>
      <c r="Q119" s="174">
        <v>10000</v>
      </c>
      <c r="R119" s="174">
        <v>30000</v>
      </c>
      <c r="S119" s="174">
        <v>19166.099999999999</v>
      </c>
      <c r="T119" s="174">
        <v>0</v>
      </c>
      <c r="U119" s="16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6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</row>
    <row r="120" spans="1:117" s="10" customFormat="1" ht="12.75" customHeight="1" x14ac:dyDescent="0.2">
      <c r="A120" s="1"/>
      <c r="B120" s="164"/>
      <c r="C120" s="164"/>
      <c r="D120" s="164"/>
      <c r="E120" s="164"/>
      <c r="F120" s="164"/>
      <c r="G120" s="164"/>
      <c r="H120" s="164"/>
      <c r="I120" s="164"/>
      <c r="J120" s="164" t="s">
        <v>112</v>
      </c>
      <c r="K120" s="166"/>
      <c r="L120" s="185"/>
      <c r="M120" s="185"/>
      <c r="N120" s="178">
        <v>3238</v>
      </c>
      <c r="O120" s="179" t="s">
        <v>54</v>
      </c>
      <c r="P120" s="174">
        <v>0</v>
      </c>
      <c r="Q120" s="174">
        <v>0</v>
      </c>
      <c r="R120" s="174"/>
      <c r="S120" s="174">
        <v>14500</v>
      </c>
      <c r="T120" s="174">
        <v>0</v>
      </c>
      <c r="U120" s="16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6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</row>
    <row r="121" spans="1:117" s="10" customFormat="1" ht="12.75" customHeight="1" x14ac:dyDescent="0.2">
      <c r="A121" s="1"/>
      <c r="B121" s="164"/>
      <c r="C121" s="164"/>
      <c r="D121" s="164"/>
      <c r="E121" s="164"/>
      <c r="F121" s="164"/>
      <c r="G121" s="164"/>
      <c r="H121" s="164"/>
      <c r="I121" s="164"/>
      <c r="J121" s="164" t="s">
        <v>112</v>
      </c>
      <c r="K121" s="166"/>
      <c r="L121" s="185"/>
      <c r="M121" s="185"/>
      <c r="N121" s="178">
        <v>3239</v>
      </c>
      <c r="O121" s="179" t="s">
        <v>55</v>
      </c>
      <c r="P121" s="174">
        <v>0</v>
      </c>
      <c r="Q121" s="174">
        <v>10000</v>
      </c>
      <c r="R121" s="174">
        <v>24430</v>
      </c>
      <c r="S121" s="174">
        <v>51307.5</v>
      </c>
      <c r="T121" s="174">
        <v>0</v>
      </c>
      <c r="U121" s="16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6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</row>
    <row r="122" spans="1:117" s="48" customFormat="1" ht="21" customHeight="1" x14ac:dyDescent="0.2">
      <c r="A122" s="43"/>
      <c r="B122" s="164" t="s">
        <v>141</v>
      </c>
      <c r="C122" s="164" t="s">
        <v>111</v>
      </c>
      <c r="D122" s="164"/>
      <c r="E122" s="164"/>
      <c r="F122" s="164"/>
      <c r="G122" s="164"/>
      <c r="H122" s="164"/>
      <c r="I122" s="164"/>
      <c r="J122" s="164" t="s">
        <v>112</v>
      </c>
      <c r="K122" s="166"/>
      <c r="L122" s="185"/>
      <c r="M122" s="167">
        <v>324</v>
      </c>
      <c r="N122" s="167" t="s">
        <v>142</v>
      </c>
      <c r="O122" s="214"/>
      <c r="P122" s="191"/>
      <c r="Q122" s="162">
        <f>Q123</f>
        <v>0</v>
      </c>
      <c r="R122" s="162">
        <f>R123</f>
        <v>10106.43</v>
      </c>
      <c r="S122" s="162">
        <f>S123</f>
        <v>1758</v>
      </c>
      <c r="T122" s="162">
        <v>0</v>
      </c>
      <c r="U122" s="16"/>
      <c r="V122" s="10"/>
      <c r="W122" s="10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6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</row>
    <row r="123" spans="1:117" s="48" customFormat="1" ht="12.75" customHeight="1" x14ac:dyDescent="0.2">
      <c r="A123" s="43"/>
      <c r="B123" s="164"/>
      <c r="C123" s="164"/>
      <c r="D123" s="164"/>
      <c r="E123" s="164"/>
      <c r="F123" s="164"/>
      <c r="G123" s="164"/>
      <c r="H123" s="164"/>
      <c r="I123" s="164"/>
      <c r="J123" s="164" t="s">
        <v>112</v>
      </c>
      <c r="K123" s="166"/>
      <c r="L123" s="185"/>
      <c r="M123" s="216"/>
      <c r="N123" s="241">
        <v>3241</v>
      </c>
      <c r="O123" s="242" t="s">
        <v>142</v>
      </c>
      <c r="P123" s="174"/>
      <c r="Q123" s="174">
        <v>0</v>
      </c>
      <c r="R123" s="174">
        <v>10106.43</v>
      </c>
      <c r="S123" s="174">
        <v>1758</v>
      </c>
      <c r="T123" s="174">
        <v>0</v>
      </c>
      <c r="U123" s="16"/>
      <c r="V123" s="10"/>
      <c r="W123" s="10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6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</row>
    <row r="124" spans="1:117" s="10" customFormat="1" ht="21" customHeight="1" x14ac:dyDescent="0.2">
      <c r="A124" s="1"/>
      <c r="B124" s="164" t="s">
        <v>143</v>
      </c>
      <c r="C124" s="164" t="s">
        <v>111</v>
      </c>
      <c r="D124" s="164"/>
      <c r="E124" s="164" t="s">
        <v>111</v>
      </c>
      <c r="F124" s="164"/>
      <c r="G124" s="164"/>
      <c r="H124" s="164"/>
      <c r="I124" s="164"/>
      <c r="J124" s="164" t="s">
        <v>112</v>
      </c>
      <c r="K124" s="166"/>
      <c r="L124" s="185"/>
      <c r="M124" s="167">
        <v>329</v>
      </c>
      <c r="N124" s="167" t="s">
        <v>144</v>
      </c>
      <c r="O124" s="214"/>
      <c r="P124" s="162">
        <f>SUM(P125:P128)</f>
        <v>25000</v>
      </c>
      <c r="Q124" s="162">
        <f>SUM(Q125:Q128)</f>
        <v>14000</v>
      </c>
      <c r="R124" s="162">
        <f>SUM(R125:R128)</f>
        <v>14000</v>
      </c>
      <c r="S124" s="162">
        <f>SUM(S125:S128)+S129</f>
        <v>21975.09</v>
      </c>
      <c r="T124" s="162">
        <v>1000</v>
      </c>
      <c r="U124" s="16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6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</row>
    <row r="125" spans="1:117" s="10" customFormat="1" ht="12.75" customHeight="1" x14ac:dyDescent="0.2">
      <c r="A125" s="1"/>
      <c r="B125" s="164"/>
      <c r="C125" s="164"/>
      <c r="D125" s="164"/>
      <c r="E125" s="164" t="s">
        <v>111</v>
      </c>
      <c r="F125" s="164"/>
      <c r="G125" s="164"/>
      <c r="H125" s="164"/>
      <c r="I125" s="164"/>
      <c r="J125" s="164" t="s">
        <v>112</v>
      </c>
      <c r="K125" s="166"/>
      <c r="L125" s="185"/>
      <c r="M125" s="185"/>
      <c r="N125" s="196">
        <v>3292</v>
      </c>
      <c r="O125" s="197" t="s">
        <v>145</v>
      </c>
      <c r="P125" s="174">
        <v>0</v>
      </c>
      <c r="Q125" s="174">
        <v>0</v>
      </c>
      <c r="R125" s="174"/>
      <c r="S125" s="174">
        <v>1880</v>
      </c>
      <c r="T125" s="174">
        <v>0</v>
      </c>
      <c r="U125" s="16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6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</row>
    <row r="126" spans="1:117" s="10" customFormat="1" ht="12.75" customHeight="1" x14ac:dyDescent="0.2">
      <c r="A126" s="1"/>
      <c r="B126" s="164"/>
      <c r="C126" s="164"/>
      <c r="D126" s="164"/>
      <c r="E126" s="164"/>
      <c r="F126" s="164"/>
      <c r="G126" s="164"/>
      <c r="H126" s="164"/>
      <c r="I126" s="164"/>
      <c r="J126" s="164" t="s">
        <v>112</v>
      </c>
      <c r="K126" s="166"/>
      <c r="L126" s="185"/>
      <c r="M126" s="185"/>
      <c r="N126" s="172">
        <v>3293</v>
      </c>
      <c r="O126" s="243" t="s">
        <v>146</v>
      </c>
      <c r="P126" s="174">
        <v>25000</v>
      </c>
      <c r="Q126" s="174">
        <v>14000</v>
      </c>
      <c r="R126" s="174">
        <v>14000</v>
      </c>
      <c r="S126" s="174">
        <v>17519.04</v>
      </c>
      <c r="T126" s="174">
        <v>0</v>
      </c>
      <c r="U126" s="16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6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</row>
    <row r="127" spans="1:117" s="10" customFormat="1" ht="12.75" customHeight="1" x14ac:dyDescent="0.2">
      <c r="A127" s="1"/>
      <c r="B127" s="164"/>
      <c r="C127" s="164"/>
      <c r="D127" s="164"/>
      <c r="E127" s="164"/>
      <c r="F127" s="164"/>
      <c r="G127" s="164"/>
      <c r="H127" s="164"/>
      <c r="I127" s="164"/>
      <c r="J127" s="204"/>
      <c r="K127" s="166"/>
      <c r="L127" s="185"/>
      <c r="M127" s="185"/>
      <c r="N127" s="172">
        <v>3294</v>
      </c>
      <c r="O127" s="243" t="s">
        <v>61</v>
      </c>
      <c r="P127" s="174"/>
      <c r="Q127" s="174"/>
      <c r="R127" s="174"/>
      <c r="S127" s="174">
        <v>1400</v>
      </c>
      <c r="T127" s="174">
        <v>0</v>
      </c>
      <c r="U127" s="16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6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</row>
    <row r="128" spans="1:117" s="10" customFormat="1" ht="12.75" customHeight="1" x14ac:dyDescent="0.2">
      <c r="A128" s="1"/>
      <c r="B128" s="164"/>
      <c r="C128" s="164"/>
      <c r="D128" s="164"/>
      <c r="E128" s="164"/>
      <c r="F128" s="164"/>
      <c r="G128" s="164"/>
      <c r="H128" s="164"/>
      <c r="I128" s="164"/>
      <c r="J128" s="164" t="s">
        <v>112</v>
      </c>
      <c r="K128" s="166"/>
      <c r="L128" s="185"/>
      <c r="M128" s="185"/>
      <c r="N128" s="178">
        <v>3295</v>
      </c>
      <c r="O128" s="179" t="s">
        <v>62</v>
      </c>
      <c r="P128" s="174">
        <v>0</v>
      </c>
      <c r="Q128" s="174">
        <v>0</v>
      </c>
      <c r="R128" s="174"/>
      <c r="S128" s="174">
        <v>250</v>
      </c>
      <c r="T128" s="174">
        <v>0</v>
      </c>
      <c r="U128" s="16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6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</row>
    <row r="129" spans="1:117" s="10" customFormat="1" ht="12.75" customHeight="1" x14ac:dyDescent="0.2">
      <c r="A129" s="51"/>
      <c r="B129" s="244"/>
      <c r="C129" s="244"/>
      <c r="D129" s="244"/>
      <c r="E129" s="244"/>
      <c r="F129" s="244"/>
      <c r="G129" s="244"/>
      <c r="H129" s="244"/>
      <c r="I129" s="244"/>
      <c r="J129" s="245"/>
      <c r="K129" s="182"/>
      <c r="L129" s="172"/>
      <c r="M129" s="172"/>
      <c r="N129" s="178">
        <v>3299</v>
      </c>
      <c r="O129" s="179" t="s">
        <v>147</v>
      </c>
      <c r="P129" s="174"/>
      <c r="Q129" s="174"/>
      <c r="R129" s="174"/>
      <c r="S129" s="174">
        <v>926.05</v>
      </c>
      <c r="T129" s="174">
        <v>0</v>
      </c>
      <c r="U129" s="16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6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</row>
    <row r="130" spans="1:117" s="10" customFormat="1" ht="21" customHeight="1" x14ac:dyDescent="0.2">
      <c r="A130" s="1"/>
      <c r="B130" s="164"/>
      <c r="C130" s="164"/>
      <c r="D130" s="164"/>
      <c r="E130" s="164" t="s">
        <v>111</v>
      </c>
      <c r="F130" s="164"/>
      <c r="G130" s="164"/>
      <c r="H130" s="164"/>
      <c r="I130" s="164"/>
      <c r="J130" s="164" t="s">
        <v>112</v>
      </c>
      <c r="K130" s="166"/>
      <c r="L130" s="185">
        <v>34</v>
      </c>
      <c r="M130" s="167" t="s">
        <v>148</v>
      </c>
      <c r="N130" s="167"/>
      <c r="O130" s="214"/>
      <c r="P130" s="162">
        <f>P131</f>
        <v>500</v>
      </c>
      <c r="Q130" s="162">
        <f>Q131</f>
        <v>500</v>
      </c>
      <c r="R130" s="162">
        <f>R131</f>
        <v>500</v>
      </c>
      <c r="S130" s="162">
        <f>S131</f>
        <v>1700</v>
      </c>
      <c r="T130" s="162">
        <f>T131</f>
        <v>1000</v>
      </c>
      <c r="U130" s="16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6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</row>
    <row r="131" spans="1:117" s="10" customFormat="1" ht="21" customHeight="1" x14ac:dyDescent="0.2">
      <c r="A131" s="1" t="s">
        <v>149</v>
      </c>
      <c r="B131" s="164" t="s">
        <v>150</v>
      </c>
      <c r="C131" s="164" t="s">
        <v>111</v>
      </c>
      <c r="D131" s="164"/>
      <c r="E131" s="164" t="s">
        <v>111</v>
      </c>
      <c r="F131" s="164"/>
      <c r="G131" s="164"/>
      <c r="H131" s="164"/>
      <c r="I131" s="164"/>
      <c r="J131" s="164" t="s">
        <v>112</v>
      </c>
      <c r="K131" s="166"/>
      <c r="L131" s="216"/>
      <c r="M131" s="169">
        <v>343</v>
      </c>
      <c r="N131" s="169" t="s">
        <v>151</v>
      </c>
      <c r="O131" s="240"/>
      <c r="P131" s="162">
        <f>P132</f>
        <v>500</v>
      </c>
      <c r="Q131" s="162">
        <f>Q132</f>
        <v>500</v>
      </c>
      <c r="R131" s="162">
        <f>R132+R133</f>
        <v>500</v>
      </c>
      <c r="S131" s="162">
        <f>S132+S133</f>
        <v>1700</v>
      </c>
      <c r="T131" s="162">
        <v>1000</v>
      </c>
      <c r="U131" s="16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6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</row>
    <row r="132" spans="1:117" s="10" customFormat="1" ht="12.75" customHeight="1" x14ac:dyDescent="0.2">
      <c r="A132" s="1"/>
      <c r="B132" s="164"/>
      <c r="C132" s="164"/>
      <c r="D132" s="164"/>
      <c r="E132" s="164" t="s">
        <v>111</v>
      </c>
      <c r="F132" s="164"/>
      <c r="G132" s="164"/>
      <c r="H132" s="164"/>
      <c r="I132" s="164"/>
      <c r="J132" s="164" t="s">
        <v>112</v>
      </c>
      <c r="K132" s="166"/>
      <c r="L132" s="185"/>
      <c r="M132" s="216"/>
      <c r="N132" s="220">
        <v>3431</v>
      </c>
      <c r="O132" s="221" t="s">
        <v>68</v>
      </c>
      <c r="P132" s="174">
        <v>500</v>
      </c>
      <c r="Q132" s="174">
        <v>500</v>
      </c>
      <c r="R132" s="174">
        <v>500</v>
      </c>
      <c r="S132" s="174">
        <v>1700</v>
      </c>
      <c r="T132" s="174">
        <v>0</v>
      </c>
      <c r="U132" s="16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6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</row>
    <row r="133" spans="1:117" s="10" customFormat="1" ht="12.75" customHeight="1" x14ac:dyDescent="0.2">
      <c r="A133" s="1"/>
      <c r="B133" s="164"/>
      <c r="C133" s="164"/>
      <c r="D133" s="164"/>
      <c r="E133" s="164"/>
      <c r="F133" s="164"/>
      <c r="G133" s="164"/>
      <c r="H133" s="164"/>
      <c r="I133" s="164"/>
      <c r="J133" s="164" t="s">
        <v>112</v>
      </c>
      <c r="K133" s="166"/>
      <c r="L133" s="185"/>
      <c r="M133" s="185"/>
      <c r="N133" s="196">
        <v>3433</v>
      </c>
      <c r="O133" s="197" t="s">
        <v>69</v>
      </c>
      <c r="P133" s="174"/>
      <c r="Q133" s="174"/>
      <c r="R133" s="174"/>
      <c r="S133" s="174">
        <v>0</v>
      </c>
      <c r="T133" s="174">
        <v>0</v>
      </c>
      <c r="U133" s="16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6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</row>
    <row r="134" spans="1:117" s="10" customFormat="1" ht="21" customHeight="1" x14ac:dyDescent="0.2">
      <c r="A134" s="1"/>
      <c r="B134" s="164"/>
      <c r="C134" s="164"/>
      <c r="D134" s="164"/>
      <c r="E134" s="164"/>
      <c r="F134" s="164"/>
      <c r="G134" s="164"/>
      <c r="H134" s="164"/>
      <c r="I134" s="164"/>
      <c r="J134" s="164" t="s">
        <v>112</v>
      </c>
      <c r="K134" s="166"/>
      <c r="L134" s="167">
        <v>38</v>
      </c>
      <c r="M134" s="167" t="s">
        <v>152</v>
      </c>
      <c r="N134" s="246"/>
      <c r="O134" s="247"/>
      <c r="P134" s="162">
        <f>P135</f>
        <v>2000</v>
      </c>
      <c r="Q134" s="162">
        <f>Q135</f>
        <v>2000</v>
      </c>
      <c r="R134" s="162">
        <f>R135</f>
        <v>2000</v>
      </c>
      <c r="S134" s="162">
        <f>S135</f>
        <v>500</v>
      </c>
      <c r="T134" s="162">
        <f>T135</f>
        <v>2000</v>
      </c>
      <c r="U134" s="16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6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</row>
    <row r="135" spans="1:117" s="10" customFormat="1" ht="21" customHeight="1" x14ac:dyDescent="0.2">
      <c r="A135" s="1"/>
      <c r="B135" s="164" t="s">
        <v>153</v>
      </c>
      <c r="C135" s="164" t="s">
        <v>111</v>
      </c>
      <c r="D135" s="164"/>
      <c r="E135" s="164"/>
      <c r="F135" s="164"/>
      <c r="G135" s="164"/>
      <c r="H135" s="164"/>
      <c r="I135" s="164"/>
      <c r="J135" s="164" t="s">
        <v>112</v>
      </c>
      <c r="K135" s="166"/>
      <c r="L135" s="185"/>
      <c r="M135" s="167">
        <v>381</v>
      </c>
      <c r="N135" s="194" t="s">
        <v>154</v>
      </c>
      <c r="O135" s="247"/>
      <c r="P135" s="162">
        <f>P136</f>
        <v>2000</v>
      </c>
      <c r="Q135" s="162">
        <f>Q136</f>
        <v>2000</v>
      </c>
      <c r="R135" s="162">
        <f>R136</f>
        <v>2000</v>
      </c>
      <c r="S135" s="162">
        <f>S136</f>
        <v>500</v>
      </c>
      <c r="T135" s="162">
        <v>2000</v>
      </c>
      <c r="U135" s="16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6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</row>
    <row r="136" spans="1:117" s="10" customFormat="1" ht="12.75" customHeight="1" thickBot="1" x14ac:dyDescent="0.25">
      <c r="A136" s="1"/>
      <c r="B136" s="164"/>
      <c r="C136" s="164"/>
      <c r="D136" s="164"/>
      <c r="E136" s="164"/>
      <c r="F136" s="164"/>
      <c r="G136" s="164"/>
      <c r="H136" s="164"/>
      <c r="I136" s="164"/>
      <c r="J136" s="164" t="s">
        <v>112</v>
      </c>
      <c r="K136" s="166"/>
      <c r="L136" s="185"/>
      <c r="M136" s="185"/>
      <c r="N136" s="196">
        <v>3811</v>
      </c>
      <c r="O136" s="197" t="s">
        <v>155</v>
      </c>
      <c r="P136" s="174">
        <v>2000</v>
      </c>
      <c r="Q136" s="174">
        <v>2000</v>
      </c>
      <c r="R136" s="174">
        <v>2000</v>
      </c>
      <c r="S136" s="174">
        <v>500</v>
      </c>
      <c r="T136" s="174">
        <v>0</v>
      </c>
      <c r="U136" s="16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6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</row>
    <row r="137" spans="1:117" s="2" customFormat="1" ht="23.45" customHeight="1" x14ac:dyDescent="0.2">
      <c r="A137" s="365" t="s">
        <v>0</v>
      </c>
      <c r="B137" s="362" t="s">
        <v>0</v>
      </c>
      <c r="C137" s="369" t="s">
        <v>1</v>
      </c>
      <c r="D137" s="369"/>
      <c r="E137" s="369"/>
      <c r="F137" s="369"/>
      <c r="G137" s="369"/>
      <c r="H137" s="369"/>
      <c r="I137" s="369"/>
      <c r="J137" s="369" t="s">
        <v>2</v>
      </c>
      <c r="K137" s="372" t="s">
        <v>3</v>
      </c>
      <c r="L137" s="372"/>
      <c r="M137" s="372"/>
      <c r="N137" s="372"/>
      <c r="O137" s="375" t="s">
        <v>4</v>
      </c>
      <c r="P137" s="362" t="s">
        <v>5</v>
      </c>
      <c r="Q137" s="362" t="s">
        <v>6</v>
      </c>
      <c r="R137" s="362" t="s">
        <v>7</v>
      </c>
      <c r="S137" s="362" t="s">
        <v>8</v>
      </c>
      <c r="T137" s="359" t="s">
        <v>283</v>
      </c>
      <c r="U137" s="16"/>
      <c r="V137" s="10"/>
      <c r="W137" s="10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6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</row>
    <row r="138" spans="1:117" s="2" customFormat="1" ht="12.75" customHeight="1" x14ac:dyDescent="0.2">
      <c r="A138" s="366"/>
      <c r="B138" s="363"/>
      <c r="C138" s="370"/>
      <c r="D138" s="370"/>
      <c r="E138" s="370"/>
      <c r="F138" s="370"/>
      <c r="G138" s="370"/>
      <c r="H138" s="370"/>
      <c r="I138" s="370"/>
      <c r="J138" s="370"/>
      <c r="K138" s="373"/>
      <c r="L138" s="373"/>
      <c r="M138" s="373"/>
      <c r="N138" s="373"/>
      <c r="O138" s="376"/>
      <c r="P138" s="363"/>
      <c r="Q138" s="363"/>
      <c r="R138" s="363"/>
      <c r="S138" s="363"/>
      <c r="T138" s="360"/>
      <c r="U138" s="16"/>
      <c r="V138" s="10"/>
      <c r="W138" s="10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6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</row>
    <row r="139" spans="1:117" s="2" customFormat="1" ht="12" customHeight="1" thickBot="1" x14ac:dyDescent="0.25">
      <c r="A139" s="367"/>
      <c r="B139" s="368"/>
      <c r="C139" s="371"/>
      <c r="D139" s="371"/>
      <c r="E139" s="371"/>
      <c r="F139" s="371"/>
      <c r="G139" s="371"/>
      <c r="H139" s="371"/>
      <c r="I139" s="371"/>
      <c r="J139" s="371"/>
      <c r="K139" s="374"/>
      <c r="L139" s="374"/>
      <c r="M139" s="374"/>
      <c r="N139" s="374"/>
      <c r="O139" s="377"/>
      <c r="P139" s="364"/>
      <c r="Q139" s="364"/>
      <c r="R139" s="364"/>
      <c r="S139" s="364"/>
      <c r="T139" s="361"/>
      <c r="U139" s="16"/>
      <c r="V139" s="10"/>
      <c r="W139" s="10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6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</row>
    <row r="140" spans="1:117" s="7" customFormat="1" ht="20.25" customHeight="1" thickBot="1" x14ac:dyDescent="0.25">
      <c r="A140" s="5">
        <v>1</v>
      </c>
      <c r="B140" s="136">
        <v>1</v>
      </c>
      <c r="C140" s="136" t="s">
        <v>9</v>
      </c>
      <c r="D140" s="136" t="s">
        <v>10</v>
      </c>
      <c r="E140" s="136" t="s">
        <v>11</v>
      </c>
      <c r="F140" s="136" t="s">
        <v>12</v>
      </c>
      <c r="G140" s="136" t="s">
        <v>13</v>
      </c>
      <c r="H140" s="136" t="s">
        <v>14</v>
      </c>
      <c r="I140" s="136" t="s">
        <v>15</v>
      </c>
      <c r="J140" s="136" t="s">
        <v>10</v>
      </c>
      <c r="K140" s="136">
        <v>4</v>
      </c>
      <c r="L140" s="136">
        <v>5</v>
      </c>
      <c r="M140" s="136">
        <v>6</v>
      </c>
      <c r="N140" s="137">
        <v>7</v>
      </c>
      <c r="O140" s="136">
        <v>8</v>
      </c>
      <c r="P140" s="136">
        <v>10</v>
      </c>
      <c r="Q140" s="136">
        <v>11</v>
      </c>
      <c r="R140" s="136">
        <v>9</v>
      </c>
      <c r="S140" s="138"/>
      <c r="T140" s="139"/>
      <c r="V140" s="10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</row>
    <row r="141" spans="1:117" s="10" customFormat="1" ht="21" customHeight="1" x14ac:dyDescent="0.2">
      <c r="A141" s="1"/>
      <c r="B141" s="164"/>
      <c r="C141" s="164"/>
      <c r="D141" s="164"/>
      <c r="E141" s="164" t="s">
        <v>111</v>
      </c>
      <c r="F141" s="164"/>
      <c r="G141" s="164"/>
      <c r="H141" s="164"/>
      <c r="I141" s="164"/>
      <c r="J141" s="164" t="s">
        <v>112</v>
      </c>
      <c r="K141" s="165">
        <v>4</v>
      </c>
      <c r="L141" s="181" t="s">
        <v>86</v>
      </c>
      <c r="M141" s="185"/>
      <c r="N141" s="167"/>
      <c r="O141" s="248"/>
      <c r="P141" s="162">
        <f>P142</f>
        <v>30000</v>
      </c>
      <c r="Q141" s="162">
        <f>Q142</f>
        <v>69200</v>
      </c>
      <c r="R141" s="162">
        <f>R142</f>
        <v>86701</v>
      </c>
      <c r="S141" s="162">
        <f>S142</f>
        <v>48245.65</v>
      </c>
      <c r="T141" s="162">
        <f>T142</f>
        <v>73000</v>
      </c>
      <c r="U141" s="16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6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</row>
    <row r="142" spans="1:117" s="10" customFormat="1" ht="21" customHeight="1" x14ac:dyDescent="0.2">
      <c r="A142" s="1"/>
      <c r="B142" s="164"/>
      <c r="C142" s="164"/>
      <c r="D142" s="164"/>
      <c r="E142" s="164" t="s">
        <v>111</v>
      </c>
      <c r="F142" s="164"/>
      <c r="G142" s="164"/>
      <c r="H142" s="164"/>
      <c r="I142" s="164"/>
      <c r="J142" s="164" t="s">
        <v>112</v>
      </c>
      <c r="K142" s="166"/>
      <c r="L142" s="169">
        <v>42</v>
      </c>
      <c r="M142" s="169" t="s">
        <v>91</v>
      </c>
      <c r="N142" s="167"/>
      <c r="O142" s="248"/>
      <c r="P142" s="162">
        <f>P145+P152</f>
        <v>30000</v>
      </c>
      <c r="Q142" s="162">
        <f>Q145+Q152+Q143</f>
        <v>69200</v>
      </c>
      <c r="R142" s="162">
        <f>R145+R152+R143</f>
        <v>86701</v>
      </c>
      <c r="S142" s="162">
        <f>S145+S152+S143</f>
        <v>48245.65</v>
      </c>
      <c r="T142" s="162">
        <f>T145+T152+T143</f>
        <v>73000</v>
      </c>
      <c r="U142" s="16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6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</row>
    <row r="143" spans="1:117" s="48" customFormat="1" ht="21" customHeight="1" x14ac:dyDescent="0.2">
      <c r="A143" s="43"/>
      <c r="B143" s="164" t="s">
        <v>156</v>
      </c>
      <c r="C143" s="164" t="s">
        <v>111</v>
      </c>
      <c r="D143" s="164"/>
      <c r="E143" s="164"/>
      <c r="F143" s="164"/>
      <c r="G143" s="164"/>
      <c r="H143" s="164"/>
      <c r="I143" s="164"/>
      <c r="J143" s="164" t="s">
        <v>112</v>
      </c>
      <c r="K143" s="166"/>
      <c r="L143" s="185"/>
      <c r="M143" s="169">
        <v>421</v>
      </c>
      <c r="N143" s="169" t="s">
        <v>93</v>
      </c>
      <c r="O143" s="249"/>
      <c r="P143" s="193"/>
      <c r="Q143" s="162">
        <f>Q144</f>
        <v>0</v>
      </c>
      <c r="R143" s="162">
        <f>R144</f>
        <v>15000</v>
      </c>
      <c r="S143" s="162">
        <f>S144</f>
        <v>15000</v>
      </c>
      <c r="T143" s="162">
        <v>70000</v>
      </c>
      <c r="U143" s="16"/>
      <c r="V143" s="10"/>
      <c r="W143" s="10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6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</row>
    <row r="144" spans="1:117" s="48" customFormat="1" ht="12.75" customHeight="1" x14ac:dyDescent="0.2">
      <c r="A144" s="43"/>
      <c r="B144" s="164"/>
      <c r="C144" s="164"/>
      <c r="D144" s="164"/>
      <c r="E144" s="164"/>
      <c r="F144" s="164"/>
      <c r="G144" s="164"/>
      <c r="H144" s="164"/>
      <c r="I144" s="164"/>
      <c r="J144" s="164" t="s">
        <v>112</v>
      </c>
      <c r="K144" s="166"/>
      <c r="L144" s="185"/>
      <c r="M144" s="185"/>
      <c r="N144" s="172">
        <v>4212</v>
      </c>
      <c r="O144" s="250" t="s">
        <v>157</v>
      </c>
      <c r="P144" s="251"/>
      <c r="Q144" s="174">
        <v>0</v>
      </c>
      <c r="R144" s="174">
        <v>15000</v>
      </c>
      <c r="S144" s="174">
        <v>15000</v>
      </c>
      <c r="T144" s="174">
        <v>0</v>
      </c>
      <c r="U144" s="16"/>
      <c r="V144" s="10"/>
      <c r="W144" s="10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6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</row>
    <row r="145" spans="1:117" s="10" customFormat="1" ht="21" customHeight="1" x14ac:dyDescent="0.2">
      <c r="A145" s="26" t="s">
        <v>158</v>
      </c>
      <c r="B145" s="180" t="s">
        <v>159</v>
      </c>
      <c r="C145" s="164" t="s">
        <v>111</v>
      </c>
      <c r="D145" s="164"/>
      <c r="E145" s="164" t="s">
        <v>111</v>
      </c>
      <c r="F145" s="164"/>
      <c r="G145" s="164"/>
      <c r="H145" s="164"/>
      <c r="I145" s="164"/>
      <c r="J145" s="164" t="s">
        <v>112</v>
      </c>
      <c r="K145" s="166"/>
      <c r="L145" s="185"/>
      <c r="M145" s="181">
        <v>422</v>
      </c>
      <c r="N145" s="233" t="s">
        <v>96</v>
      </c>
      <c r="O145" s="252"/>
      <c r="P145" s="162">
        <f>SUM(P146:P151)</f>
        <v>30000</v>
      </c>
      <c r="Q145" s="162">
        <f>SUM(Q146:Q151)</f>
        <v>39000</v>
      </c>
      <c r="R145" s="162">
        <f>SUM(R146:R151)</f>
        <v>51701</v>
      </c>
      <c r="S145" s="162">
        <f>SUM(S146:S151)</f>
        <v>12952.65</v>
      </c>
      <c r="T145" s="162">
        <v>3000</v>
      </c>
      <c r="U145" s="16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6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</row>
    <row r="146" spans="1:117" s="10" customFormat="1" ht="12.75" customHeight="1" x14ac:dyDescent="0.2">
      <c r="A146" s="27"/>
      <c r="B146" s="164"/>
      <c r="C146" s="164"/>
      <c r="D146" s="164"/>
      <c r="E146" s="164" t="s">
        <v>111</v>
      </c>
      <c r="F146" s="164"/>
      <c r="G146" s="164"/>
      <c r="H146" s="164"/>
      <c r="I146" s="164"/>
      <c r="J146" s="164" t="s">
        <v>112</v>
      </c>
      <c r="K146" s="166"/>
      <c r="L146" s="185"/>
      <c r="M146" s="253"/>
      <c r="N146" s="196">
        <v>4221</v>
      </c>
      <c r="O146" s="234" t="s">
        <v>160</v>
      </c>
      <c r="P146" s="174">
        <v>30000</v>
      </c>
      <c r="Q146" s="174">
        <v>39000</v>
      </c>
      <c r="R146" s="174">
        <v>50000</v>
      </c>
      <c r="S146" s="174">
        <v>9424.81</v>
      </c>
      <c r="T146" s="174">
        <v>0</v>
      </c>
      <c r="U146" s="16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6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</row>
    <row r="147" spans="1:117" s="10" customFormat="1" ht="12.75" customHeight="1" x14ac:dyDescent="0.2">
      <c r="A147" s="1"/>
      <c r="B147" s="164"/>
      <c r="C147" s="164"/>
      <c r="D147" s="164"/>
      <c r="E147" s="164"/>
      <c r="F147" s="164"/>
      <c r="G147" s="164"/>
      <c r="H147" s="164"/>
      <c r="I147" s="164"/>
      <c r="J147" s="164" t="s">
        <v>112</v>
      </c>
      <c r="K147" s="166"/>
      <c r="L147" s="185"/>
      <c r="M147" s="181"/>
      <c r="N147" s="196">
        <v>4223</v>
      </c>
      <c r="O147" s="254" t="s">
        <v>161</v>
      </c>
      <c r="P147" s="174"/>
      <c r="Q147" s="174"/>
      <c r="R147" s="174"/>
      <c r="S147" s="174">
        <v>0</v>
      </c>
      <c r="T147" s="174">
        <v>0</v>
      </c>
      <c r="U147" s="16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6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</row>
    <row r="148" spans="1:117" s="10" customFormat="1" ht="12.75" customHeight="1" x14ac:dyDescent="0.2">
      <c r="A148" s="1"/>
      <c r="B148" s="164"/>
      <c r="C148" s="164"/>
      <c r="D148" s="164"/>
      <c r="E148" s="164"/>
      <c r="F148" s="164"/>
      <c r="G148" s="164"/>
      <c r="H148" s="164"/>
      <c r="I148" s="164"/>
      <c r="J148" s="164" t="s">
        <v>112</v>
      </c>
      <c r="K148" s="166"/>
      <c r="L148" s="185"/>
      <c r="M148" s="181"/>
      <c r="N148" s="196">
        <v>4224</v>
      </c>
      <c r="O148" s="254" t="s">
        <v>162</v>
      </c>
      <c r="P148" s="174"/>
      <c r="Q148" s="174"/>
      <c r="R148" s="174"/>
      <c r="S148" s="174">
        <v>500</v>
      </c>
      <c r="T148" s="174">
        <v>0</v>
      </c>
      <c r="U148" s="16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6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</row>
    <row r="149" spans="1:117" s="10" customFormat="1" ht="12.75" customHeight="1" x14ac:dyDescent="0.2">
      <c r="A149" s="1"/>
      <c r="B149" s="164"/>
      <c r="C149" s="164"/>
      <c r="D149" s="164"/>
      <c r="E149" s="164"/>
      <c r="F149" s="164"/>
      <c r="G149" s="164"/>
      <c r="H149" s="164"/>
      <c r="I149" s="164"/>
      <c r="J149" s="164" t="s">
        <v>112</v>
      </c>
      <c r="K149" s="166"/>
      <c r="L149" s="185"/>
      <c r="M149" s="181"/>
      <c r="N149" s="196">
        <v>4225</v>
      </c>
      <c r="O149" s="254" t="s">
        <v>163</v>
      </c>
      <c r="P149" s="174"/>
      <c r="Q149" s="174"/>
      <c r="R149" s="174"/>
      <c r="S149" s="174">
        <v>0</v>
      </c>
      <c r="T149" s="174">
        <v>0</v>
      </c>
      <c r="U149" s="16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6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</row>
    <row r="150" spans="1:117" s="10" customFormat="1" ht="12.75" customHeight="1" x14ac:dyDescent="0.2">
      <c r="A150" s="1"/>
      <c r="B150" s="164"/>
      <c r="C150" s="164"/>
      <c r="D150" s="164"/>
      <c r="E150" s="164"/>
      <c r="F150" s="164"/>
      <c r="G150" s="164"/>
      <c r="H150" s="164"/>
      <c r="I150" s="164"/>
      <c r="J150" s="164" t="s">
        <v>112</v>
      </c>
      <c r="K150" s="166"/>
      <c r="L150" s="185"/>
      <c r="M150" s="181"/>
      <c r="N150" s="196">
        <v>4226</v>
      </c>
      <c r="O150" s="254" t="s">
        <v>161</v>
      </c>
      <c r="P150" s="174">
        <v>0</v>
      </c>
      <c r="Q150" s="174">
        <v>0</v>
      </c>
      <c r="R150" s="174">
        <v>0</v>
      </c>
      <c r="S150" s="174">
        <v>1326.84</v>
      </c>
      <c r="T150" s="174">
        <v>1326.84</v>
      </c>
      <c r="U150" s="16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6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</row>
    <row r="151" spans="1:117" s="10" customFormat="1" ht="12.75" customHeight="1" x14ac:dyDescent="0.2">
      <c r="A151" s="1"/>
      <c r="B151" s="164"/>
      <c r="C151" s="164"/>
      <c r="D151" s="164"/>
      <c r="E151" s="164"/>
      <c r="F151" s="164"/>
      <c r="G151" s="164"/>
      <c r="H151" s="164"/>
      <c r="I151" s="164"/>
      <c r="J151" s="164" t="s">
        <v>112</v>
      </c>
      <c r="K151" s="166"/>
      <c r="L151" s="185"/>
      <c r="M151" s="181"/>
      <c r="N151" s="196">
        <v>4227</v>
      </c>
      <c r="O151" s="254" t="s">
        <v>164</v>
      </c>
      <c r="P151" s="174">
        <v>0</v>
      </c>
      <c r="Q151" s="174">
        <v>0</v>
      </c>
      <c r="R151" s="174">
        <v>1701</v>
      </c>
      <c r="S151" s="174">
        <v>1701</v>
      </c>
      <c r="T151" s="174">
        <v>1701</v>
      </c>
      <c r="U151" s="16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6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</row>
    <row r="152" spans="1:117" s="10" customFormat="1" ht="21" customHeight="1" x14ac:dyDescent="0.2">
      <c r="A152" s="1"/>
      <c r="B152" s="164" t="s">
        <v>165</v>
      </c>
      <c r="C152" s="164" t="s">
        <v>111</v>
      </c>
      <c r="D152" s="164"/>
      <c r="E152" s="164"/>
      <c r="F152" s="164"/>
      <c r="G152" s="164"/>
      <c r="H152" s="164"/>
      <c r="I152" s="164"/>
      <c r="J152" s="164" t="s">
        <v>112</v>
      </c>
      <c r="K152" s="166"/>
      <c r="L152" s="185"/>
      <c r="M152" s="167">
        <v>424</v>
      </c>
      <c r="N152" s="194" t="s">
        <v>166</v>
      </c>
      <c r="O152" s="236"/>
      <c r="P152" s="162">
        <f>P153</f>
        <v>0</v>
      </c>
      <c r="Q152" s="162">
        <f>Q153</f>
        <v>30200</v>
      </c>
      <c r="R152" s="162">
        <f>R153</f>
        <v>20000</v>
      </c>
      <c r="S152" s="162">
        <f>S153</f>
        <v>20293</v>
      </c>
      <c r="T152" s="162">
        <v>0</v>
      </c>
      <c r="U152" s="16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6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</row>
    <row r="153" spans="1:117" s="10" customFormat="1" ht="13.5" customHeight="1" thickBot="1" x14ac:dyDescent="0.25">
      <c r="A153" s="33"/>
      <c r="B153" s="186"/>
      <c r="C153" s="186"/>
      <c r="D153" s="186"/>
      <c r="E153" s="186"/>
      <c r="F153" s="186"/>
      <c r="G153" s="186"/>
      <c r="H153" s="186"/>
      <c r="I153" s="186"/>
      <c r="J153" s="186" t="s">
        <v>112</v>
      </c>
      <c r="K153" s="165"/>
      <c r="L153" s="167"/>
      <c r="M153" s="167"/>
      <c r="N153" s="246">
        <v>4241</v>
      </c>
      <c r="O153" s="255" t="s">
        <v>167</v>
      </c>
      <c r="P153" s="191">
        <v>0</v>
      </c>
      <c r="Q153" s="191">
        <v>30200</v>
      </c>
      <c r="R153" s="191">
        <v>20000</v>
      </c>
      <c r="S153" s="191">
        <v>20293</v>
      </c>
      <c r="T153" s="191">
        <v>0</v>
      </c>
      <c r="U153" s="16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6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</row>
    <row r="154" spans="1:117" s="10" customFormat="1" x14ac:dyDescent="0.2">
      <c r="A154" s="18" t="s">
        <v>168</v>
      </c>
      <c r="B154" s="148" t="s">
        <v>168</v>
      </c>
      <c r="C154" s="148"/>
      <c r="D154" s="148"/>
      <c r="E154" s="148"/>
      <c r="F154" s="148"/>
      <c r="G154" s="148" t="s">
        <v>18</v>
      </c>
      <c r="H154" s="148"/>
      <c r="I154" s="148"/>
      <c r="J154" s="148"/>
      <c r="K154" s="149"/>
      <c r="L154" s="355" t="s">
        <v>169</v>
      </c>
      <c r="M154" s="355"/>
      <c r="N154" s="355"/>
      <c r="O154" s="355"/>
      <c r="P154" s="150">
        <f>P155+P164+P178+P208+P240+P287+P313+P247+P262+P269+P319+P229</f>
        <v>1910666.0899999999</v>
      </c>
      <c r="Q154" s="150">
        <f>Q155+Q164+Q178+Q208+Q240+Q287+Q313+Q247+Q262+Q269+Q319+Q229+Q192+Q254+Q277</f>
        <v>3027455.4899999998</v>
      </c>
      <c r="R154" s="150">
        <f>R155+R164+R178+R208+R240+R287+R313+R247+R262+R269+R319+R229+R192+R254+R277+R186</f>
        <v>3345991</v>
      </c>
      <c r="S154" s="150">
        <f>S155+S164+S178+S208+S240+S287+S313+S247+S262+S269+S319+S229+S192+S254+S277+S186</f>
        <v>3210288.95</v>
      </c>
      <c r="T154" s="150">
        <f>T155+T164+T178+T208+T240+T287+T313+T247+T262+T269+T319+T229+T192+T254+T277+T186</f>
        <v>2866800</v>
      </c>
      <c r="U154" s="16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6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</row>
    <row r="155" spans="1:117" s="10" customFormat="1" x14ac:dyDescent="0.2">
      <c r="A155" s="36" t="s">
        <v>170</v>
      </c>
      <c r="B155" s="206" t="s">
        <v>170</v>
      </c>
      <c r="C155" s="206"/>
      <c r="D155" s="206"/>
      <c r="E155" s="206"/>
      <c r="F155" s="206"/>
      <c r="G155" s="206"/>
      <c r="H155" s="206"/>
      <c r="I155" s="206"/>
      <c r="J155" s="206" t="s">
        <v>112</v>
      </c>
      <c r="K155" s="256"/>
      <c r="L155" s="394" t="s">
        <v>171</v>
      </c>
      <c r="M155" s="394"/>
      <c r="N155" s="394"/>
      <c r="O155" s="394"/>
      <c r="P155" s="147">
        <f>P158</f>
        <v>588700</v>
      </c>
      <c r="Q155" s="147">
        <f>Q158</f>
        <v>594032.4</v>
      </c>
      <c r="R155" s="147">
        <f>R158</f>
        <v>1153700</v>
      </c>
      <c r="S155" s="147">
        <f>S158</f>
        <v>1153700</v>
      </c>
      <c r="T155" s="147">
        <f>T158</f>
        <v>860000</v>
      </c>
      <c r="U155" s="16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6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</row>
    <row r="156" spans="1:117" s="10" customFormat="1" x14ac:dyDescent="0.2">
      <c r="A156" s="20"/>
      <c r="B156" s="153"/>
      <c r="C156" s="153"/>
      <c r="D156" s="153"/>
      <c r="E156" s="153"/>
      <c r="F156" s="153"/>
      <c r="G156" s="153"/>
      <c r="H156" s="153"/>
      <c r="I156" s="153"/>
      <c r="J156" s="153"/>
      <c r="K156" s="154" t="s">
        <v>23</v>
      </c>
      <c r="L156" s="155" t="s">
        <v>24</v>
      </c>
      <c r="M156" s="155"/>
      <c r="N156" s="155"/>
      <c r="O156" s="156"/>
      <c r="P156" s="157">
        <v>70000</v>
      </c>
      <c r="Q156" s="157">
        <v>70000</v>
      </c>
      <c r="R156" s="157">
        <f>R160</f>
        <v>138000</v>
      </c>
      <c r="S156" s="157">
        <f>S160</f>
        <v>138000</v>
      </c>
      <c r="T156" s="157">
        <f>T160</f>
        <v>110000</v>
      </c>
      <c r="U156" s="16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6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</row>
    <row r="157" spans="1:117" s="10" customFormat="1" x14ac:dyDescent="0.2">
      <c r="A157" s="20"/>
      <c r="B157" s="153"/>
      <c r="C157" s="209"/>
      <c r="D157" s="209"/>
      <c r="E157" s="209"/>
      <c r="F157" s="209"/>
      <c r="G157" s="209"/>
      <c r="H157" s="209"/>
      <c r="I157" s="209"/>
      <c r="J157" s="209"/>
      <c r="K157" s="158" t="s">
        <v>18</v>
      </c>
      <c r="L157" s="159" t="s">
        <v>25</v>
      </c>
      <c r="M157" s="159"/>
      <c r="N157" s="159"/>
      <c r="O157" s="160"/>
      <c r="P157" s="157">
        <v>518700</v>
      </c>
      <c r="Q157" s="157">
        <v>524032.4</v>
      </c>
      <c r="R157" s="157">
        <f>R162</f>
        <v>1015700</v>
      </c>
      <c r="S157" s="157">
        <f>S162</f>
        <v>1015700</v>
      </c>
      <c r="T157" s="157">
        <f>T162</f>
        <v>750000</v>
      </c>
      <c r="U157" s="16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6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</row>
    <row r="158" spans="1:117" s="10" customFormat="1" x14ac:dyDescent="0.2">
      <c r="A158" s="22"/>
      <c r="B158" s="163"/>
      <c r="C158" s="210"/>
      <c r="D158" s="210"/>
      <c r="E158" s="210"/>
      <c r="F158" s="210"/>
      <c r="G158" s="210"/>
      <c r="H158" s="210"/>
      <c r="I158" s="210"/>
      <c r="J158" s="210" t="s">
        <v>112</v>
      </c>
      <c r="K158" s="165">
        <v>3</v>
      </c>
      <c r="L158" s="358" t="s">
        <v>115</v>
      </c>
      <c r="M158" s="358"/>
      <c r="N158" s="358"/>
      <c r="O158" s="358"/>
      <c r="P158" s="162">
        <f>P159</f>
        <v>588700</v>
      </c>
      <c r="Q158" s="162">
        <f>Q159</f>
        <v>594032.4</v>
      </c>
      <c r="R158" s="162">
        <f>R159</f>
        <v>1153700</v>
      </c>
      <c r="S158" s="162">
        <f>S159</f>
        <v>1153700</v>
      </c>
      <c r="T158" s="162">
        <f>T159</f>
        <v>860000</v>
      </c>
      <c r="U158" s="16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6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</row>
    <row r="159" spans="1:117" s="10" customFormat="1" x14ac:dyDescent="0.2">
      <c r="A159" s="1"/>
      <c r="B159" s="164"/>
      <c r="C159" s="164"/>
      <c r="D159" s="164"/>
      <c r="E159" s="164"/>
      <c r="F159" s="164"/>
      <c r="G159" s="164"/>
      <c r="H159" s="164"/>
      <c r="I159" s="164"/>
      <c r="J159" s="164" t="s">
        <v>112</v>
      </c>
      <c r="K159" s="166"/>
      <c r="L159" s="167">
        <v>32</v>
      </c>
      <c r="M159" s="358" t="s">
        <v>27</v>
      </c>
      <c r="N159" s="358"/>
      <c r="O159" s="358"/>
      <c r="P159" s="162">
        <f>P160+P162</f>
        <v>588700</v>
      </c>
      <c r="Q159" s="162">
        <f>Q160+Q162</f>
        <v>594032.4</v>
      </c>
      <c r="R159" s="162">
        <f>R160+R162</f>
        <v>1153700</v>
      </c>
      <c r="S159" s="162">
        <f>S160+S162</f>
        <v>1153700</v>
      </c>
      <c r="T159" s="162">
        <f>T160+T162</f>
        <v>860000</v>
      </c>
      <c r="U159" s="16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6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</row>
    <row r="160" spans="1:117" s="10" customFormat="1" x14ac:dyDescent="0.2">
      <c r="A160" s="1" t="s">
        <v>172</v>
      </c>
      <c r="B160" s="164" t="s">
        <v>172</v>
      </c>
      <c r="C160" s="164" t="s">
        <v>23</v>
      </c>
      <c r="D160" s="164"/>
      <c r="E160" s="164"/>
      <c r="F160" s="164"/>
      <c r="G160" s="164"/>
      <c r="H160" s="164"/>
      <c r="I160" s="164"/>
      <c r="J160" s="164" t="s">
        <v>112</v>
      </c>
      <c r="K160" s="166"/>
      <c r="L160" s="185"/>
      <c r="M160" s="167">
        <v>323</v>
      </c>
      <c r="N160" s="358" t="s">
        <v>139</v>
      </c>
      <c r="O160" s="358"/>
      <c r="P160" s="162">
        <f>P161</f>
        <v>70000</v>
      </c>
      <c r="Q160" s="162">
        <f>Q161</f>
        <v>70000</v>
      </c>
      <c r="R160" s="162">
        <f>R161</f>
        <v>138000</v>
      </c>
      <c r="S160" s="162">
        <f>S161</f>
        <v>138000</v>
      </c>
      <c r="T160" s="162">
        <v>110000</v>
      </c>
      <c r="U160" s="16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6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</row>
    <row r="161" spans="1:117" s="10" customFormat="1" x14ac:dyDescent="0.2">
      <c r="A161" s="1"/>
      <c r="B161" s="164"/>
      <c r="C161" s="164"/>
      <c r="D161" s="164"/>
      <c r="E161" s="164"/>
      <c r="F161" s="164"/>
      <c r="G161" s="164"/>
      <c r="H161" s="164"/>
      <c r="I161" s="164"/>
      <c r="J161" s="164" t="s">
        <v>112</v>
      </c>
      <c r="K161" s="166"/>
      <c r="L161" s="185"/>
      <c r="M161" s="185"/>
      <c r="N161" s="196">
        <v>3231</v>
      </c>
      <c r="O161" s="197" t="s">
        <v>173</v>
      </c>
      <c r="P161" s="174">
        <v>70000</v>
      </c>
      <c r="Q161" s="174">
        <v>70000</v>
      </c>
      <c r="R161" s="174">
        <v>138000</v>
      </c>
      <c r="S161" s="174">
        <v>138000</v>
      </c>
      <c r="T161" s="174">
        <v>0</v>
      </c>
      <c r="U161" s="16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6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</row>
    <row r="162" spans="1:117" s="10" customFormat="1" x14ac:dyDescent="0.2">
      <c r="A162" s="26" t="s">
        <v>174</v>
      </c>
      <c r="B162" s="180" t="s">
        <v>174</v>
      </c>
      <c r="C162" s="164" t="s">
        <v>18</v>
      </c>
      <c r="D162" s="164"/>
      <c r="E162" s="164"/>
      <c r="F162" s="164"/>
      <c r="G162" s="164"/>
      <c r="H162" s="164"/>
      <c r="I162" s="164"/>
      <c r="J162" s="164" t="s">
        <v>112</v>
      </c>
      <c r="K162" s="166"/>
      <c r="L162" s="181"/>
      <c r="M162" s="167">
        <v>323</v>
      </c>
      <c r="N162" s="358" t="s">
        <v>139</v>
      </c>
      <c r="O162" s="358"/>
      <c r="P162" s="162">
        <f>P163</f>
        <v>518700</v>
      </c>
      <c r="Q162" s="162">
        <f>Q163</f>
        <v>524032.4</v>
      </c>
      <c r="R162" s="162">
        <f>R163</f>
        <v>1015700</v>
      </c>
      <c r="S162" s="162">
        <f>S163</f>
        <v>1015700</v>
      </c>
      <c r="T162" s="162">
        <v>750000</v>
      </c>
      <c r="U162" s="16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6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</row>
    <row r="163" spans="1:117" s="10" customFormat="1" x14ac:dyDescent="0.2">
      <c r="A163" s="27"/>
      <c r="B163" s="186"/>
      <c r="C163" s="186"/>
      <c r="D163" s="186"/>
      <c r="E163" s="186"/>
      <c r="F163" s="186"/>
      <c r="G163" s="186"/>
      <c r="H163" s="186"/>
      <c r="I163" s="186"/>
      <c r="J163" s="186" t="s">
        <v>112</v>
      </c>
      <c r="K163" s="187"/>
      <c r="L163" s="188"/>
      <c r="M163" s="189"/>
      <c r="N163" s="189">
        <v>3231</v>
      </c>
      <c r="O163" s="190" t="s">
        <v>175</v>
      </c>
      <c r="P163" s="212">
        <v>518700</v>
      </c>
      <c r="Q163" s="212">
        <v>524032.4</v>
      </c>
      <c r="R163" s="212">
        <v>1015700</v>
      </c>
      <c r="S163" s="212">
        <v>1015700</v>
      </c>
      <c r="T163" s="212">
        <v>0</v>
      </c>
      <c r="U163" s="16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6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</row>
    <row r="164" spans="1:117" s="10" customFormat="1" x14ac:dyDescent="0.2">
      <c r="A164" s="12" t="s">
        <v>176</v>
      </c>
      <c r="B164" s="151" t="s">
        <v>176</v>
      </c>
      <c r="C164" s="151"/>
      <c r="D164" s="151"/>
      <c r="E164" s="151"/>
      <c r="F164" s="151"/>
      <c r="G164" s="151"/>
      <c r="H164" s="151"/>
      <c r="I164" s="151"/>
      <c r="J164" s="257" t="s">
        <v>112</v>
      </c>
      <c r="K164" s="152"/>
      <c r="L164" s="393" t="s">
        <v>177</v>
      </c>
      <c r="M164" s="393"/>
      <c r="N164" s="393"/>
      <c r="O164" s="393"/>
      <c r="P164" s="147">
        <f>P166</f>
        <v>10300</v>
      </c>
      <c r="Q164" s="147">
        <f>Q166</f>
        <v>16100</v>
      </c>
      <c r="R164" s="147">
        <f>R166</f>
        <v>15655</v>
      </c>
      <c r="S164" s="147">
        <f>S166</f>
        <v>13255</v>
      </c>
      <c r="T164" s="147">
        <f>T166</f>
        <v>3000</v>
      </c>
      <c r="U164" s="16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6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</row>
    <row r="165" spans="1:117" s="10" customFormat="1" x14ac:dyDescent="0.2">
      <c r="A165" s="38"/>
      <c r="B165" s="209"/>
      <c r="C165" s="153"/>
      <c r="D165" s="153"/>
      <c r="E165" s="153"/>
      <c r="F165" s="153"/>
      <c r="G165" s="209"/>
      <c r="H165" s="209"/>
      <c r="I165" s="209"/>
      <c r="J165" s="258"/>
      <c r="K165" s="158" t="s">
        <v>23</v>
      </c>
      <c r="L165" s="155" t="s">
        <v>24</v>
      </c>
      <c r="M165" s="155"/>
      <c r="N165" s="155"/>
      <c r="O165" s="156"/>
      <c r="P165" s="157">
        <v>10300</v>
      </c>
      <c r="Q165" s="157">
        <v>16100</v>
      </c>
      <c r="R165" s="157">
        <f>R166</f>
        <v>15655</v>
      </c>
      <c r="S165" s="157">
        <f>S166</f>
        <v>13255</v>
      </c>
      <c r="T165" s="157">
        <f>T166</f>
        <v>3000</v>
      </c>
      <c r="U165" s="16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6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</row>
    <row r="166" spans="1:117" s="10" customFormat="1" x14ac:dyDescent="0.2">
      <c r="A166" s="39"/>
      <c r="B166" s="210"/>
      <c r="C166" s="164"/>
      <c r="D166" s="164"/>
      <c r="E166" s="164"/>
      <c r="F166" s="164"/>
      <c r="G166" s="210"/>
      <c r="H166" s="210"/>
      <c r="I166" s="210"/>
      <c r="J166" s="259" t="s">
        <v>112</v>
      </c>
      <c r="K166" s="165">
        <v>3</v>
      </c>
      <c r="L166" s="358" t="s">
        <v>115</v>
      </c>
      <c r="M166" s="358"/>
      <c r="N166" s="358"/>
      <c r="O166" s="358"/>
      <c r="P166" s="162">
        <f>P167+P175</f>
        <v>10300</v>
      </c>
      <c r="Q166" s="162">
        <f>Q167+Q175</f>
        <v>16100</v>
      </c>
      <c r="R166" s="162">
        <f>R167+R175</f>
        <v>15655</v>
      </c>
      <c r="S166" s="162">
        <f>S167+S175</f>
        <v>13255</v>
      </c>
      <c r="T166" s="162">
        <f>T167+T175</f>
        <v>3000</v>
      </c>
      <c r="U166" s="16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6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</row>
    <row r="167" spans="1:117" s="10" customFormat="1" x14ac:dyDescent="0.2">
      <c r="A167" s="1"/>
      <c r="B167" s="164"/>
      <c r="C167" s="164"/>
      <c r="D167" s="164"/>
      <c r="E167" s="164"/>
      <c r="F167" s="164"/>
      <c r="G167" s="164"/>
      <c r="H167" s="164"/>
      <c r="I167" s="164"/>
      <c r="J167" s="260" t="s">
        <v>112</v>
      </c>
      <c r="K167" s="166"/>
      <c r="L167" s="167">
        <v>32</v>
      </c>
      <c r="M167" s="357" t="s">
        <v>27</v>
      </c>
      <c r="N167" s="357"/>
      <c r="O167" s="357"/>
      <c r="P167" s="162">
        <f>P168+P173+P170</f>
        <v>10300</v>
      </c>
      <c r="Q167" s="162">
        <f>Q168+Q173+Q170</f>
        <v>16100</v>
      </c>
      <c r="R167" s="162">
        <f>R168+R173+R170</f>
        <v>15655</v>
      </c>
      <c r="S167" s="162">
        <f>S168+S173+S170</f>
        <v>13255</v>
      </c>
      <c r="T167" s="162">
        <f>T168+T173+T170</f>
        <v>3000</v>
      </c>
      <c r="U167" s="16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6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</row>
    <row r="168" spans="1:117" s="10" customFormat="1" x14ac:dyDescent="0.2">
      <c r="A168" s="26" t="s">
        <v>178</v>
      </c>
      <c r="B168" s="180" t="s">
        <v>178</v>
      </c>
      <c r="C168" s="164" t="s">
        <v>23</v>
      </c>
      <c r="D168" s="164"/>
      <c r="E168" s="164"/>
      <c r="F168" s="164"/>
      <c r="G168" s="164"/>
      <c r="H168" s="164"/>
      <c r="I168" s="164"/>
      <c r="J168" s="260" t="s">
        <v>112</v>
      </c>
      <c r="K168" s="166"/>
      <c r="L168" s="168"/>
      <c r="M168" s="169">
        <v>322</v>
      </c>
      <c r="N168" s="357" t="s">
        <v>37</v>
      </c>
      <c r="O168" s="357"/>
      <c r="P168" s="162">
        <f>P169</f>
        <v>3000</v>
      </c>
      <c r="Q168" s="162">
        <f>Q169</f>
        <v>300</v>
      </c>
      <c r="R168" s="162">
        <f>R169</f>
        <v>0</v>
      </c>
      <c r="S168" s="162">
        <f>S169</f>
        <v>0</v>
      </c>
      <c r="T168" s="162">
        <f>T169</f>
        <v>0</v>
      </c>
      <c r="U168" s="16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6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</row>
    <row r="169" spans="1:117" s="10" customFormat="1" ht="28.5" customHeight="1" x14ac:dyDescent="0.2">
      <c r="A169" s="1"/>
      <c r="B169" s="164"/>
      <c r="C169" s="164"/>
      <c r="D169" s="164"/>
      <c r="E169" s="164"/>
      <c r="F169" s="164"/>
      <c r="G169" s="164"/>
      <c r="H169" s="164"/>
      <c r="I169" s="164"/>
      <c r="J169" s="260" t="s">
        <v>112</v>
      </c>
      <c r="K169" s="166"/>
      <c r="L169" s="168"/>
      <c r="M169" s="185"/>
      <c r="N169" s="196">
        <v>3221</v>
      </c>
      <c r="O169" s="261" t="s">
        <v>179</v>
      </c>
      <c r="P169" s="174">
        <v>3000</v>
      </c>
      <c r="Q169" s="174">
        <v>300</v>
      </c>
      <c r="R169" s="174">
        <v>0</v>
      </c>
      <c r="S169" s="174">
        <v>0</v>
      </c>
      <c r="T169" s="174">
        <v>0</v>
      </c>
      <c r="U169" s="16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6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</row>
    <row r="170" spans="1:117" s="10" customFormat="1" x14ac:dyDescent="0.2">
      <c r="A170" s="1"/>
      <c r="B170" s="164" t="s">
        <v>180</v>
      </c>
      <c r="C170" s="164" t="s">
        <v>23</v>
      </c>
      <c r="D170" s="164"/>
      <c r="E170" s="164"/>
      <c r="F170" s="164"/>
      <c r="G170" s="164"/>
      <c r="H170" s="164"/>
      <c r="I170" s="164"/>
      <c r="J170" s="260" t="s">
        <v>112</v>
      </c>
      <c r="K170" s="166"/>
      <c r="L170" s="168"/>
      <c r="M170" s="167">
        <v>323</v>
      </c>
      <c r="N170" s="358" t="s">
        <v>139</v>
      </c>
      <c r="O170" s="358"/>
      <c r="P170" s="162">
        <f>SUM(P171:P172)</f>
        <v>4300</v>
      </c>
      <c r="Q170" s="162">
        <f>SUM(Q171:Q172)</f>
        <v>1800</v>
      </c>
      <c r="R170" s="162">
        <f>SUM(R171:R172)</f>
        <v>4500</v>
      </c>
      <c r="S170" s="162">
        <f>SUM(S171:S172)</f>
        <v>2100</v>
      </c>
      <c r="T170" s="162">
        <v>1000</v>
      </c>
      <c r="U170" s="16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6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</row>
    <row r="171" spans="1:117" s="10" customFormat="1" x14ac:dyDescent="0.2">
      <c r="A171" s="1"/>
      <c r="B171" s="164"/>
      <c r="C171" s="164"/>
      <c r="D171" s="164"/>
      <c r="E171" s="164"/>
      <c r="F171" s="164"/>
      <c r="G171" s="164"/>
      <c r="H171" s="164"/>
      <c r="I171" s="164"/>
      <c r="J171" s="260" t="s">
        <v>112</v>
      </c>
      <c r="K171" s="166"/>
      <c r="L171" s="185"/>
      <c r="M171" s="172"/>
      <c r="N171" s="172">
        <v>3231</v>
      </c>
      <c r="O171" s="173" t="s">
        <v>47</v>
      </c>
      <c r="P171" s="235">
        <v>3000</v>
      </c>
      <c r="Q171" s="235">
        <v>1800</v>
      </c>
      <c r="R171" s="235">
        <v>800</v>
      </c>
      <c r="S171" s="235">
        <v>800</v>
      </c>
      <c r="T171" s="235">
        <v>0</v>
      </c>
      <c r="U171" s="16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6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</row>
    <row r="172" spans="1:117" s="10" customFormat="1" x14ac:dyDescent="0.2">
      <c r="A172" s="1"/>
      <c r="B172" s="164"/>
      <c r="C172" s="164"/>
      <c r="D172" s="164"/>
      <c r="E172" s="164"/>
      <c r="F172" s="164"/>
      <c r="G172" s="164"/>
      <c r="H172" s="164"/>
      <c r="I172" s="164"/>
      <c r="J172" s="260" t="s">
        <v>112</v>
      </c>
      <c r="K172" s="166"/>
      <c r="L172" s="185"/>
      <c r="M172" s="172"/>
      <c r="N172" s="196">
        <v>3237</v>
      </c>
      <c r="O172" s="197" t="s">
        <v>181</v>
      </c>
      <c r="P172" s="174">
        <v>1300</v>
      </c>
      <c r="Q172" s="174">
        <v>0</v>
      </c>
      <c r="R172" s="174">
        <v>3700</v>
      </c>
      <c r="S172" s="174">
        <v>1300</v>
      </c>
      <c r="T172" s="174">
        <v>0</v>
      </c>
      <c r="U172" s="16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6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</row>
    <row r="173" spans="1:117" s="10" customFormat="1" x14ac:dyDescent="0.2">
      <c r="A173" s="1" t="s">
        <v>182</v>
      </c>
      <c r="B173" s="164" t="s">
        <v>182</v>
      </c>
      <c r="C173" s="164" t="s">
        <v>23</v>
      </c>
      <c r="D173" s="164"/>
      <c r="E173" s="164"/>
      <c r="F173" s="164"/>
      <c r="G173" s="164"/>
      <c r="H173" s="164"/>
      <c r="I173" s="164"/>
      <c r="J173" s="260" t="s">
        <v>112</v>
      </c>
      <c r="K173" s="166"/>
      <c r="L173" s="185"/>
      <c r="M173" s="167">
        <v>329</v>
      </c>
      <c r="N173" s="167" t="s">
        <v>144</v>
      </c>
      <c r="O173" s="214"/>
      <c r="P173" s="162">
        <f>P174</f>
        <v>3000</v>
      </c>
      <c r="Q173" s="162">
        <f>Q174</f>
        <v>14000</v>
      </c>
      <c r="R173" s="162">
        <f>R174</f>
        <v>11155</v>
      </c>
      <c r="S173" s="162">
        <f>S174</f>
        <v>11155</v>
      </c>
      <c r="T173" s="162">
        <v>2000</v>
      </c>
      <c r="U173" s="16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6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</row>
    <row r="174" spans="1:117" s="10" customFormat="1" x14ac:dyDescent="0.2">
      <c r="A174" s="51"/>
      <c r="B174" s="262"/>
      <c r="C174" s="186"/>
      <c r="D174" s="262"/>
      <c r="E174" s="262"/>
      <c r="F174" s="262"/>
      <c r="G174" s="262"/>
      <c r="H174" s="262"/>
      <c r="I174" s="262"/>
      <c r="J174" s="263" t="s">
        <v>112</v>
      </c>
      <c r="K174" s="187"/>
      <c r="L174" s="189"/>
      <c r="M174" s="189"/>
      <c r="N174" s="189">
        <v>3293</v>
      </c>
      <c r="O174" s="264" t="s">
        <v>146</v>
      </c>
      <c r="P174" s="191">
        <v>3000</v>
      </c>
      <c r="Q174" s="191">
        <v>14000</v>
      </c>
      <c r="R174" s="191">
        <v>11155</v>
      </c>
      <c r="S174" s="191">
        <v>11155</v>
      </c>
      <c r="T174" s="191">
        <v>0</v>
      </c>
      <c r="U174" s="16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6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</row>
    <row r="175" spans="1:117" s="10" customFormat="1" ht="21" hidden="1" customHeight="1" x14ac:dyDescent="0.2">
      <c r="A175" s="1"/>
      <c r="B175" s="164"/>
      <c r="C175" s="164"/>
      <c r="D175" s="164"/>
      <c r="E175" s="164"/>
      <c r="F175" s="164"/>
      <c r="G175" s="164"/>
      <c r="H175" s="164"/>
      <c r="I175" s="164"/>
      <c r="J175" s="260" t="s">
        <v>112</v>
      </c>
      <c r="K175" s="166"/>
      <c r="L175" s="167">
        <v>34</v>
      </c>
      <c r="M175" s="358" t="s">
        <v>148</v>
      </c>
      <c r="N175" s="358"/>
      <c r="O175" s="358"/>
      <c r="P175" s="162">
        <f t="shared" ref="P175:T176" si="2">P176</f>
        <v>0</v>
      </c>
      <c r="Q175" s="162">
        <f t="shared" si="2"/>
        <v>0</v>
      </c>
      <c r="R175" s="162">
        <f t="shared" si="2"/>
        <v>0</v>
      </c>
      <c r="S175" s="162">
        <f t="shared" si="2"/>
        <v>0</v>
      </c>
      <c r="T175" s="162">
        <f t="shared" si="2"/>
        <v>0</v>
      </c>
      <c r="U175" s="16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6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</row>
    <row r="176" spans="1:117" s="10" customFormat="1" ht="21" hidden="1" customHeight="1" x14ac:dyDescent="0.2">
      <c r="A176" s="1" t="s">
        <v>183</v>
      </c>
      <c r="B176" s="164" t="s">
        <v>183</v>
      </c>
      <c r="C176" s="164" t="s">
        <v>23</v>
      </c>
      <c r="D176" s="164"/>
      <c r="E176" s="164"/>
      <c r="F176" s="164"/>
      <c r="G176" s="164"/>
      <c r="H176" s="164"/>
      <c r="I176" s="164"/>
      <c r="J176" s="260" t="s">
        <v>112</v>
      </c>
      <c r="K176" s="166"/>
      <c r="L176" s="181"/>
      <c r="M176" s="169">
        <v>343</v>
      </c>
      <c r="N176" s="357" t="s">
        <v>184</v>
      </c>
      <c r="O176" s="357"/>
      <c r="P176" s="162">
        <f t="shared" si="2"/>
        <v>0</v>
      </c>
      <c r="Q176" s="162">
        <f t="shared" si="2"/>
        <v>0</v>
      </c>
      <c r="R176" s="162">
        <f t="shared" si="2"/>
        <v>0</v>
      </c>
      <c r="S176" s="162">
        <f t="shared" si="2"/>
        <v>0</v>
      </c>
      <c r="T176" s="162">
        <f t="shared" si="2"/>
        <v>0</v>
      </c>
      <c r="U176" s="16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6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</row>
    <row r="177" spans="1:117" s="10" customFormat="1" ht="21" hidden="1" customHeight="1" x14ac:dyDescent="0.2">
      <c r="A177" s="1"/>
      <c r="B177" s="186"/>
      <c r="C177" s="186"/>
      <c r="D177" s="186"/>
      <c r="E177" s="186"/>
      <c r="F177" s="186"/>
      <c r="G177" s="186"/>
      <c r="H177" s="186"/>
      <c r="I177" s="186"/>
      <c r="J177" s="265" t="s">
        <v>112</v>
      </c>
      <c r="K177" s="165"/>
      <c r="L177" s="266"/>
      <c r="M177" s="167"/>
      <c r="N177" s="189">
        <v>3433</v>
      </c>
      <c r="O177" s="190" t="s">
        <v>69</v>
      </c>
      <c r="P177" s="212">
        <v>0</v>
      </c>
      <c r="Q177" s="212">
        <v>0</v>
      </c>
      <c r="R177" s="212"/>
      <c r="S177" s="212"/>
      <c r="T177" s="212"/>
      <c r="U177" s="16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6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</row>
    <row r="178" spans="1:117" s="10" customFormat="1" ht="21" hidden="1" customHeight="1" x14ac:dyDescent="0.2">
      <c r="A178" s="36" t="s">
        <v>185</v>
      </c>
      <c r="B178" s="144" t="s">
        <v>185</v>
      </c>
      <c r="C178" s="144"/>
      <c r="D178" s="144"/>
      <c r="E178" s="144"/>
      <c r="F178" s="144"/>
      <c r="G178" s="144" t="s">
        <v>18</v>
      </c>
      <c r="H178" s="144"/>
      <c r="I178" s="144"/>
      <c r="J178" s="267" t="s">
        <v>21</v>
      </c>
      <c r="K178" s="145"/>
      <c r="L178" s="378" t="s">
        <v>186</v>
      </c>
      <c r="M178" s="378"/>
      <c r="N178" s="378"/>
      <c r="O178" s="378"/>
      <c r="P178" s="146">
        <f>P180</f>
        <v>0</v>
      </c>
      <c r="Q178" s="146">
        <f>Q180</f>
        <v>0</v>
      </c>
      <c r="R178" s="146">
        <f>R180</f>
        <v>0</v>
      </c>
      <c r="S178" s="162">
        <f>S180</f>
        <v>0</v>
      </c>
      <c r="T178" s="162">
        <f>T180</f>
        <v>0</v>
      </c>
      <c r="U178" s="16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6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</row>
    <row r="179" spans="1:117" s="10" customFormat="1" ht="21" hidden="1" customHeight="1" x14ac:dyDescent="0.2">
      <c r="A179" s="38"/>
      <c r="B179" s="209"/>
      <c r="C179" s="153"/>
      <c r="D179" s="153"/>
      <c r="E179" s="153"/>
      <c r="F179" s="153"/>
      <c r="G179" s="153"/>
      <c r="H179" s="153"/>
      <c r="I179" s="153"/>
      <c r="J179" s="268"/>
      <c r="K179" s="158" t="s">
        <v>18</v>
      </c>
      <c r="L179" s="391" t="s">
        <v>25</v>
      </c>
      <c r="M179" s="391"/>
      <c r="N179" s="391"/>
      <c r="O179" s="391"/>
      <c r="P179" s="157"/>
      <c r="Q179" s="157"/>
      <c r="R179" s="157"/>
      <c r="S179" s="193"/>
      <c r="T179" s="193"/>
      <c r="U179" s="16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6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</row>
    <row r="180" spans="1:117" s="10" customFormat="1" ht="21" hidden="1" customHeight="1" x14ac:dyDescent="0.2">
      <c r="A180" s="39"/>
      <c r="B180" s="210"/>
      <c r="C180" s="210"/>
      <c r="D180" s="164"/>
      <c r="E180" s="164"/>
      <c r="F180" s="164"/>
      <c r="G180" s="210"/>
      <c r="H180" s="210"/>
      <c r="I180" s="210"/>
      <c r="J180" s="259" t="s">
        <v>21</v>
      </c>
      <c r="K180" s="165">
        <v>3</v>
      </c>
      <c r="L180" s="358" t="s">
        <v>115</v>
      </c>
      <c r="M180" s="358"/>
      <c r="N180" s="358"/>
      <c r="O180" s="358"/>
      <c r="P180" s="162">
        <f>P181</f>
        <v>0</v>
      </c>
      <c r="Q180" s="162">
        <f>Q181</f>
        <v>0</v>
      </c>
      <c r="R180" s="162">
        <f>R181</f>
        <v>0</v>
      </c>
      <c r="S180" s="162">
        <f>S181</f>
        <v>0</v>
      </c>
      <c r="T180" s="162">
        <f>T181</f>
        <v>0</v>
      </c>
      <c r="U180" s="16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6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</row>
    <row r="181" spans="1:117" s="10" customFormat="1" ht="21" hidden="1" customHeight="1" x14ac:dyDescent="0.2">
      <c r="A181" s="1"/>
      <c r="B181" s="164"/>
      <c r="C181" s="164"/>
      <c r="D181" s="164"/>
      <c r="E181" s="164"/>
      <c r="F181" s="164"/>
      <c r="G181" s="164"/>
      <c r="H181" s="164"/>
      <c r="I181" s="164"/>
      <c r="J181" s="164" t="s">
        <v>21</v>
      </c>
      <c r="K181" s="166"/>
      <c r="L181" s="167">
        <v>32</v>
      </c>
      <c r="M181" s="167" t="s">
        <v>130</v>
      </c>
      <c r="N181" s="167"/>
      <c r="O181" s="214"/>
      <c r="P181" s="162">
        <f>P182+P184</f>
        <v>0</v>
      </c>
      <c r="Q181" s="162">
        <f>Q182+Q184</f>
        <v>0</v>
      </c>
      <c r="R181" s="162">
        <f>R182+R184</f>
        <v>0</v>
      </c>
      <c r="S181" s="162">
        <f>S182+S184</f>
        <v>0</v>
      </c>
      <c r="T181" s="162">
        <f>T182+T184</f>
        <v>0</v>
      </c>
      <c r="U181" s="16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6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</row>
    <row r="182" spans="1:117" s="10" customFormat="1" ht="21" hidden="1" customHeight="1" x14ac:dyDescent="0.2">
      <c r="A182" s="1" t="s">
        <v>187</v>
      </c>
      <c r="B182" s="164" t="s">
        <v>187</v>
      </c>
      <c r="C182" s="164" t="s">
        <v>18</v>
      </c>
      <c r="D182" s="164"/>
      <c r="E182" s="164"/>
      <c r="F182" s="164"/>
      <c r="G182" s="164"/>
      <c r="H182" s="164"/>
      <c r="I182" s="164"/>
      <c r="J182" s="164" t="s">
        <v>21</v>
      </c>
      <c r="K182" s="166"/>
      <c r="L182" s="216"/>
      <c r="M182" s="169">
        <v>322</v>
      </c>
      <c r="N182" s="169" t="s">
        <v>37</v>
      </c>
      <c r="O182" s="240"/>
      <c r="P182" s="162">
        <f>P183</f>
        <v>0</v>
      </c>
      <c r="Q182" s="162">
        <f>Q183</f>
        <v>0</v>
      </c>
      <c r="R182" s="162">
        <f>R183</f>
        <v>0</v>
      </c>
      <c r="S182" s="162">
        <f>S183</f>
        <v>0</v>
      </c>
      <c r="T182" s="162">
        <f>T183</f>
        <v>0</v>
      </c>
      <c r="U182" s="16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6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</row>
    <row r="183" spans="1:117" s="10" customFormat="1" ht="21" hidden="1" customHeight="1" x14ac:dyDescent="0.2">
      <c r="A183" s="1"/>
      <c r="B183" s="164"/>
      <c r="C183" s="244"/>
      <c r="D183" s="244"/>
      <c r="E183" s="244"/>
      <c r="F183" s="244"/>
      <c r="G183" s="244"/>
      <c r="H183" s="244"/>
      <c r="I183" s="244"/>
      <c r="J183" s="269" t="s">
        <v>21</v>
      </c>
      <c r="K183" s="182"/>
      <c r="L183" s="172"/>
      <c r="M183" s="172"/>
      <c r="N183" s="172">
        <v>3221</v>
      </c>
      <c r="O183" s="243" t="s">
        <v>74</v>
      </c>
      <c r="P183" s="174"/>
      <c r="Q183" s="174"/>
      <c r="R183" s="174"/>
      <c r="S183" s="174"/>
      <c r="T183" s="174"/>
      <c r="U183" s="16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6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</row>
    <row r="184" spans="1:117" s="10" customFormat="1" ht="21" hidden="1" customHeight="1" x14ac:dyDescent="0.2">
      <c r="A184" s="1" t="s">
        <v>188</v>
      </c>
      <c r="B184" s="164" t="s">
        <v>188</v>
      </c>
      <c r="C184" s="164" t="s">
        <v>18</v>
      </c>
      <c r="D184" s="164"/>
      <c r="E184" s="164"/>
      <c r="F184" s="164"/>
      <c r="G184" s="164"/>
      <c r="H184" s="164"/>
      <c r="I184" s="164"/>
      <c r="J184" s="260" t="s">
        <v>21</v>
      </c>
      <c r="K184" s="166"/>
      <c r="L184" s="181"/>
      <c r="M184" s="167">
        <v>329</v>
      </c>
      <c r="N184" s="358" t="s">
        <v>147</v>
      </c>
      <c r="O184" s="358"/>
      <c r="P184" s="162">
        <f>P185</f>
        <v>0</v>
      </c>
      <c r="Q184" s="162">
        <f>Q185</f>
        <v>0</v>
      </c>
      <c r="R184" s="162">
        <f>R185</f>
        <v>0</v>
      </c>
      <c r="S184" s="162">
        <f>S185</f>
        <v>0</v>
      </c>
      <c r="T184" s="162">
        <f>T185</f>
        <v>0</v>
      </c>
      <c r="U184" s="16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6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</row>
    <row r="185" spans="1:117" s="10" customFormat="1" ht="21.75" hidden="1" customHeight="1" x14ac:dyDescent="0.2">
      <c r="A185" s="33"/>
      <c r="B185" s="198"/>
      <c r="C185" s="198"/>
      <c r="D185" s="198"/>
      <c r="E185" s="198"/>
      <c r="F185" s="198"/>
      <c r="G185" s="198"/>
      <c r="H185" s="198"/>
      <c r="I185" s="198"/>
      <c r="J185" s="270" t="s">
        <v>21</v>
      </c>
      <c r="K185" s="271"/>
      <c r="L185" s="272"/>
      <c r="M185" s="273"/>
      <c r="N185" s="201">
        <v>3299</v>
      </c>
      <c r="O185" s="202" t="s">
        <v>147</v>
      </c>
      <c r="P185" s="203"/>
      <c r="Q185" s="203"/>
      <c r="R185" s="203"/>
      <c r="S185" s="203"/>
      <c r="T185" s="203"/>
      <c r="U185" s="16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6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</row>
    <row r="186" spans="1:117" s="10" customFormat="1" ht="12.75" customHeight="1" x14ac:dyDescent="0.2">
      <c r="A186" s="36" t="s">
        <v>185</v>
      </c>
      <c r="B186" s="274" t="s">
        <v>189</v>
      </c>
      <c r="C186" s="274"/>
      <c r="D186" s="274"/>
      <c r="E186" s="274"/>
      <c r="F186" s="274"/>
      <c r="G186" s="274" t="s">
        <v>18</v>
      </c>
      <c r="H186" s="274"/>
      <c r="I186" s="274"/>
      <c r="J186" s="275" t="s">
        <v>21</v>
      </c>
      <c r="K186" s="276"/>
      <c r="L186" s="392" t="s">
        <v>190</v>
      </c>
      <c r="M186" s="392"/>
      <c r="N186" s="392"/>
      <c r="O186" s="392"/>
      <c r="P186" s="147" t="e">
        <f>P188</f>
        <v>#REF!</v>
      </c>
      <c r="Q186" s="147">
        <f>Q188</f>
        <v>0</v>
      </c>
      <c r="R186" s="147">
        <f>R188</f>
        <v>0</v>
      </c>
      <c r="S186" s="147">
        <f>S188</f>
        <v>0</v>
      </c>
      <c r="T186" s="147">
        <f>T188</f>
        <v>100000</v>
      </c>
      <c r="U186" s="16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6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</row>
    <row r="187" spans="1:117" s="10" customFormat="1" ht="12.75" customHeight="1" x14ac:dyDescent="0.2">
      <c r="A187" s="38"/>
      <c r="B187" s="209"/>
      <c r="C187" s="153"/>
      <c r="D187" s="153"/>
      <c r="E187" s="153"/>
      <c r="F187" s="153"/>
      <c r="G187" s="153"/>
      <c r="H187" s="153"/>
      <c r="I187" s="153"/>
      <c r="J187" s="268"/>
      <c r="K187" s="158" t="s">
        <v>23</v>
      </c>
      <c r="L187" s="391" t="s">
        <v>24</v>
      </c>
      <c r="M187" s="391"/>
      <c r="N187" s="391"/>
      <c r="O187" s="391"/>
      <c r="P187" s="157"/>
      <c r="Q187" s="157"/>
      <c r="R187" s="157">
        <f t="shared" ref="R187:T190" si="3">R188</f>
        <v>0</v>
      </c>
      <c r="S187" s="157">
        <f t="shared" si="3"/>
        <v>0</v>
      </c>
      <c r="T187" s="157">
        <f t="shared" si="3"/>
        <v>100000</v>
      </c>
      <c r="U187" s="16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6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</row>
    <row r="188" spans="1:117" s="10" customFormat="1" ht="21" customHeight="1" x14ac:dyDescent="0.2">
      <c r="A188" s="39"/>
      <c r="B188" s="210"/>
      <c r="C188" s="210"/>
      <c r="D188" s="164"/>
      <c r="E188" s="164"/>
      <c r="F188" s="164"/>
      <c r="G188" s="210"/>
      <c r="H188" s="210"/>
      <c r="I188" s="210"/>
      <c r="J188" s="259" t="s">
        <v>21</v>
      </c>
      <c r="K188" s="165">
        <v>4</v>
      </c>
      <c r="L188" s="358" t="s">
        <v>86</v>
      </c>
      <c r="M188" s="358"/>
      <c r="N188" s="358"/>
      <c r="O188" s="358"/>
      <c r="P188" s="162" t="e">
        <f>P189</f>
        <v>#REF!</v>
      </c>
      <c r="Q188" s="162">
        <f>Q189</f>
        <v>0</v>
      </c>
      <c r="R188" s="162">
        <f t="shared" si="3"/>
        <v>0</v>
      </c>
      <c r="S188" s="162">
        <f t="shared" si="3"/>
        <v>0</v>
      </c>
      <c r="T188" s="162">
        <f t="shared" si="3"/>
        <v>100000</v>
      </c>
      <c r="U188" s="16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6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</row>
    <row r="189" spans="1:117" s="10" customFormat="1" ht="21" customHeight="1" x14ac:dyDescent="0.2">
      <c r="A189" s="1"/>
      <c r="B189" s="164"/>
      <c r="C189" s="164"/>
      <c r="D189" s="164"/>
      <c r="E189" s="164"/>
      <c r="F189" s="164"/>
      <c r="G189" s="164"/>
      <c r="H189" s="164"/>
      <c r="I189" s="164"/>
      <c r="J189" s="164" t="s">
        <v>21</v>
      </c>
      <c r="K189" s="166"/>
      <c r="L189" s="167">
        <v>45</v>
      </c>
      <c r="M189" s="167" t="s">
        <v>101</v>
      </c>
      <c r="N189" s="167"/>
      <c r="O189" s="214"/>
      <c r="P189" s="162" t="e">
        <f>P190+P192</f>
        <v>#REF!</v>
      </c>
      <c r="Q189" s="162">
        <f>Q190+Q192</f>
        <v>0</v>
      </c>
      <c r="R189" s="162">
        <f t="shared" si="3"/>
        <v>0</v>
      </c>
      <c r="S189" s="162">
        <f t="shared" si="3"/>
        <v>0</v>
      </c>
      <c r="T189" s="162">
        <f t="shared" si="3"/>
        <v>100000</v>
      </c>
      <c r="U189" s="16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6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</row>
    <row r="190" spans="1:117" s="10" customFormat="1" ht="21" customHeight="1" x14ac:dyDescent="0.2">
      <c r="A190" s="1" t="s">
        <v>187</v>
      </c>
      <c r="B190" s="223" t="s">
        <v>191</v>
      </c>
      <c r="C190" s="164" t="s">
        <v>23</v>
      </c>
      <c r="D190" s="164"/>
      <c r="E190" s="164"/>
      <c r="F190" s="164"/>
      <c r="G190" s="164"/>
      <c r="H190" s="164"/>
      <c r="I190" s="164"/>
      <c r="J190" s="164" t="s">
        <v>21</v>
      </c>
      <c r="K190" s="166"/>
      <c r="L190" s="216"/>
      <c r="M190" s="169">
        <v>451</v>
      </c>
      <c r="N190" s="169" t="s">
        <v>104</v>
      </c>
      <c r="O190" s="240"/>
      <c r="P190" s="162">
        <f>P191</f>
        <v>0</v>
      </c>
      <c r="Q190" s="162">
        <f>Q191</f>
        <v>0</v>
      </c>
      <c r="R190" s="162">
        <f t="shared" si="3"/>
        <v>0</v>
      </c>
      <c r="S190" s="162">
        <f t="shared" si="3"/>
        <v>0</v>
      </c>
      <c r="T190" s="162">
        <f t="shared" si="3"/>
        <v>100000</v>
      </c>
      <c r="U190" s="16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6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</row>
    <row r="191" spans="1:117" s="10" customFormat="1" ht="13.5" customHeight="1" x14ac:dyDescent="0.2">
      <c r="A191" s="1"/>
      <c r="B191" s="164"/>
      <c r="C191" s="244"/>
      <c r="D191" s="244"/>
      <c r="E191" s="244"/>
      <c r="F191" s="244"/>
      <c r="G191" s="244"/>
      <c r="H191" s="244"/>
      <c r="I191" s="244"/>
      <c r="J191" s="269" t="s">
        <v>21</v>
      </c>
      <c r="K191" s="182"/>
      <c r="L191" s="172"/>
      <c r="M191" s="172"/>
      <c r="N191" s="172">
        <v>4511</v>
      </c>
      <c r="O191" s="243" t="s">
        <v>104</v>
      </c>
      <c r="P191" s="174"/>
      <c r="Q191" s="174"/>
      <c r="R191" s="174">
        <v>0</v>
      </c>
      <c r="S191" s="174">
        <v>0</v>
      </c>
      <c r="T191" s="174">
        <v>100000</v>
      </c>
      <c r="U191" s="16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6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</row>
    <row r="192" spans="1:117" s="10" customFormat="1" ht="12.75" customHeight="1" x14ac:dyDescent="0.2">
      <c r="A192" s="1"/>
      <c r="B192" s="277" t="s">
        <v>192</v>
      </c>
      <c r="C192" s="278"/>
      <c r="D192" s="278"/>
      <c r="E192" s="278" t="s">
        <v>111</v>
      </c>
      <c r="F192" s="278"/>
      <c r="G192" s="278"/>
      <c r="H192" s="278"/>
      <c r="I192" s="278"/>
      <c r="J192" s="278" t="s">
        <v>21</v>
      </c>
      <c r="K192" s="279"/>
      <c r="L192" s="390" t="s">
        <v>193</v>
      </c>
      <c r="M192" s="390"/>
      <c r="N192" s="390"/>
      <c r="O192" s="390"/>
      <c r="P192" s="280" t="e">
        <f>P194+#REF!</f>
        <v>#REF!</v>
      </c>
      <c r="Q192" s="280">
        <f>Q194</f>
        <v>0</v>
      </c>
      <c r="R192" s="280">
        <f>R194</f>
        <v>29536</v>
      </c>
      <c r="S192" s="281">
        <f>S194</f>
        <v>31450</v>
      </c>
      <c r="T192" s="281">
        <f>T194</f>
        <v>24000</v>
      </c>
      <c r="U192" s="16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6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</row>
    <row r="193" spans="1:117" s="10" customFormat="1" ht="12.75" customHeight="1" x14ac:dyDescent="0.2">
      <c r="A193" s="1"/>
      <c r="B193" s="153"/>
      <c r="C193" s="153"/>
      <c r="D193" s="153"/>
      <c r="E193" s="153"/>
      <c r="F193" s="153"/>
      <c r="G193" s="153"/>
      <c r="H193" s="153"/>
      <c r="I193" s="153"/>
      <c r="J193" s="153"/>
      <c r="K193" s="154" t="s">
        <v>194</v>
      </c>
      <c r="L193" s="159" t="s">
        <v>195</v>
      </c>
      <c r="M193" s="159"/>
      <c r="N193" s="159"/>
      <c r="O193" s="160"/>
      <c r="P193" s="161">
        <v>10000</v>
      </c>
      <c r="Q193" s="161">
        <f>Q194</f>
        <v>0</v>
      </c>
      <c r="R193" s="161">
        <f>R194</f>
        <v>29536</v>
      </c>
      <c r="S193" s="161">
        <f>S194</f>
        <v>31450</v>
      </c>
      <c r="T193" s="161">
        <f>T194</f>
        <v>24000</v>
      </c>
      <c r="U193" s="16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6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</row>
    <row r="194" spans="1:117" s="48" customFormat="1" ht="21.75" customHeight="1" x14ac:dyDescent="0.2">
      <c r="A194" s="43"/>
      <c r="B194" s="164"/>
      <c r="C194" s="164"/>
      <c r="D194" s="164"/>
      <c r="E194" s="164"/>
      <c r="F194" s="164"/>
      <c r="G194" s="164"/>
      <c r="H194" s="164"/>
      <c r="I194" s="164"/>
      <c r="J194" s="164" t="s">
        <v>21</v>
      </c>
      <c r="K194" s="165">
        <v>3</v>
      </c>
      <c r="L194" s="358" t="s">
        <v>115</v>
      </c>
      <c r="M194" s="358"/>
      <c r="N194" s="358"/>
      <c r="O194" s="358"/>
      <c r="P194" s="212"/>
      <c r="Q194" s="162">
        <f>Q195+Q198</f>
        <v>0</v>
      </c>
      <c r="R194" s="162">
        <f>R195+R198</f>
        <v>29536</v>
      </c>
      <c r="S194" s="162">
        <f>S195+S198</f>
        <v>31450</v>
      </c>
      <c r="T194" s="162">
        <f>T195+T198</f>
        <v>24000</v>
      </c>
      <c r="U194" s="16"/>
      <c r="V194" s="10"/>
      <c r="W194" s="10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6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</row>
    <row r="195" spans="1:117" s="48" customFormat="1" ht="18" customHeight="1" x14ac:dyDescent="0.2">
      <c r="A195" s="43"/>
      <c r="B195" s="164"/>
      <c r="C195" s="164"/>
      <c r="D195" s="164"/>
      <c r="E195" s="164"/>
      <c r="F195" s="164"/>
      <c r="G195" s="164"/>
      <c r="H195" s="164"/>
      <c r="I195" s="164"/>
      <c r="J195" s="164" t="s">
        <v>21</v>
      </c>
      <c r="K195" s="166"/>
      <c r="L195" s="167">
        <v>31</v>
      </c>
      <c r="M195" s="169" t="s">
        <v>116</v>
      </c>
      <c r="N195" s="169"/>
      <c r="O195" s="240"/>
      <c r="P195" s="212"/>
      <c r="Q195" s="162">
        <f t="shared" ref="Q195:T196" si="4">Q196</f>
        <v>0</v>
      </c>
      <c r="R195" s="162">
        <f t="shared" si="4"/>
        <v>4536</v>
      </c>
      <c r="S195" s="162">
        <f t="shared" si="4"/>
        <v>11250</v>
      </c>
      <c r="T195" s="162">
        <f t="shared" si="4"/>
        <v>4000</v>
      </c>
      <c r="U195" s="16"/>
      <c r="V195" s="10"/>
      <c r="W195" s="10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6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</row>
    <row r="196" spans="1:117" s="48" customFormat="1" ht="19.5" customHeight="1" x14ac:dyDescent="0.2">
      <c r="A196" s="43"/>
      <c r="B196" s="164" t="s">
        <v>196</v>
      </c>
      <c r="C196" s="164" t="s">
        <v>194</v>
      </c>
      <c r="D196" s="164"/>
      <c r="E196" s="164"/>
      <c r="F196" s="164"/>
      <c r="G196" s="164"/>
      <c r="H196" s="164"/>
      <c r="I196" s="164"/>
      <c r="J196" s="164" t="s">
        <v>21</v>
      </c>
      <c r="K196" s="166"/>
      <c r="L196" s="185"/>
      <c r="M196" s="167">
        <v>312</v>
      </c>
      <c r="N196" s="167" t="s">
        <v>123</v>
      </c>
      <c r="O196" s="214"/>
      <c r="P196" s="212"/>
      <c r="Q196" s="162">
        <f t="shared" si="4"/>
        <v>0</v>
      </c>
      <c r="R196" s="162">
        <f t="shared" si="4"/>
        <v>4536</v>
      </c>
      <c r="S196" s="162">
        <f t="shared" si="4"/>
        <v>11250</v>
      </c>
      <c r="T196" s="162">
        <f t="shared" si="4"/>
        <v>4000</v>
      </c>
      <c r="U196" s="16"/>
      <c r="V196" s="10"/>
      <c r="W196" s="10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6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</row>
    <row r="197" spans="1:117" s="48" customFormat="1" ht="12.75" customHeight="1" x14ac:dyDescent="0.2">
      <c r="A197" s="43"/>
      <c r="B197" s="164"/>
      <c r="C197" s="282"/>
      <c r="D197" s="164"/>
      <c r="E197" s="164"/>
      <c r="F197" s="164"/>
      <c r="G197" s="164"/>
      <c r="H197" s="164"/>
      <c r="I197" s="164"/>
      <c r="J197" s="164" t="s">
        <v>21</v>
      </c>
      <c r="K197" s="166"/>
      <c r="L197" s="185"/>
      <c r="M197" s="216"/>
      <c r="N197" s="220">
        <v>3121</v>
      </c>
      <c r="O197" s="221" t="s">
        <v>123</v>
      </c>
      <c r="P197" s="174"/>
      <c r="Q197" s="174">
        <v>0</v>
      </c>
      <c r="R197" s="174">
        <v>4536</v>
      </c>
      <c r="S197" s="174">
        <v>11250</v>
      </c>
      <c r="T197" s="174">
        <v>4000</v>
      </c>
      <c r="U197" s="16"/>
      <c r="V197" s="10"/>
      <c r="W197" s="10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6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</row>
    <row r="198" spans="1:117" s="48" customFormat="1" ht="21.75" customHeight="1" x14ac:dyDescent="0.2">
      <c r="A198" s="43"/>
      <c r="B198" s="164"/>
      <c r="C198" s="283"/>
      <c r="D198" s="164"/>
      <c r="E198" s="164"/>
      <c r="F198" s="164"/>
      <c r="G198" s="164"/>
      <c r="H198" s="164"/>
      <c r="I198" s="164"/>
      <c r="J198" s="164" t="s">
        <v>21</v>
      </c>
      <c r="K198" s="166"/>
      <c r="L198" s="167">
        <v>32</v>
      </c>
      <c r="M198" s="358" t="s">
        <v>27</v>
      </c>
      <c r="N198" s="358"/>
      <c r="O198" s="358"/>
      <c r="P198" s="191"/>
      <c r="Q198" s="162">
        <f>Q199+Q206+Q203</f>
        <v>0</v>
      </c>
      <c r="R198" s="162">
        <f>R199+R206+R203</f>
        <v>25000</v>
      </c>
      <c r="S198" s="162">
        <f>S199+S206+S203+S201</f>
        <v>20200</v>
      </c>
      <c r="T198" s="162">
        <f>T199+T206+T203+T201</f>
        <v>20000</v>
      </c>
      <c r="U198" s="16"/>
      <c r="V198" s="10"/>
      <c r="W198" s="10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6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</row>
    <row r="199" spans="1:117" s="48" customFormat="1" ht="21.75" customHeight="1" x14ac:dyDescent="0.2">
      <c r="A199" s="43"/>
      <c r="B199" s="164" t="s">
        <v>197</v>
      </c>
      <c r="C199" s="164" t="s">
        <v>194</v>
      </c>
      <c r="D199" s="164"/>
      <c r="E199" s="164"/>
      <c r="F199" s="164"/>
      <c r="G199" s="164"/>
      <c r="H199" s="164"/>
      <c r="I199" s="164"/>
      <c r="J199" s="164" t="s">
        <v>21</v>
      </c>
      <c r="K199" s="166"/>
      <c r="L199" s="168"/>
      <c r="M199" s="169">
        <v>321</v>
      </c>
      <c r="N199" s="169" t="s">
        <v>133</v>
      </c>
      <c r="O199" s="240"/>
      <c r="P199" s="191"/>
      <c r="Q199" s="162">
        <f>Q200</f>
        <v>0</v>
      </c>
      <c r="R199" s="162">
        <f>R200</f>
        <v>5000</v>
      </c>
      <c r="S199" s="162">
        <f>S200</f>
        <v>1300</v>
      </c>
      <c r="T199" s="162">
        <f>T200</f>
        <v>5000</v>
      </c>
      <c r="U199" s="16"/>
      <c r="V199" s="10"/>
      <c r="W199" s="10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6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</row>
    <row r="200" spans="1:117" s="48" customFormat="1" ht="12.75" customHeight="1" x14ac:dyDescent="0.2">
      <c r="A200" s="43"/>
      <c r="B200" s="164"/>
      <c r="C200" s="164"/>
      <c r="D200" s="164"/>
      <c r="E200" s="164"/>
      <c r="F200" s="164"/>
      <c r="G200" s="164"/>
      <c r="H200" s="164"/>
      <c r="I200" s="164"/>
      <c r="J200" s="164" t="s">
        <v>21</v>
      </c>
      <c r="K200" s="166"/>
      <c r="L200" s="168"/>
      <c r="M200" s="185"/>
      <c r="N200" s="196">
        <v>3211</v>
      </c>
      <c r="O200" s="261" t="s">
        <v>134</v>
      </c>
      <c r="P200" s="174"/>
      <c r="Q200" s="174">
        <v>0</v>
      </c>
      <c r="R200" s="174">
        <v>5000</v>
      </c>
      <c r="S200" s="174">
        <v>1300</v>
      </c>
      <c r="T200" s="174">
        <v>5000</v>
      </c>
      <c r="U200" s="16"/>
      <c r="V200" s="10"/>
      <c r="W200" s="10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6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</row>
    <row r="201" spans="1:117" s="48" customFormat="1" ht="21.75" customHeight="1" x14ac:dyDescent="0.2">
      <c r="A201" s="43"/>
      <c r="B201" s="164"/>
      <c r="C201" s="164"/>
      <c r="D201" s="164"/>
      <c r="E201" s="164"/>
      <c r="F201" s="164"/>
      <c r="G201" s="164"/>
      <c r="H201" s="164"/>
      <c r="I201" s="164"/>
      <c r="J201" s="204"/>
      <c r="K201" s="166"/>
      <c r="L201" s="168"/>
      <c r="M201" s="169">
        <v>322</v>
      </c>
      <c r="N201" s="169" t="s">
        <v>37</v>
      </c>
      <c r="O201" s="240"/>
      <c r="P201" s="174"/>
      <c r="Q201" s="174"/>
      <c r="R201" s="174"/>
      <c r="S201" s="284">
        <f>S202</f>
        <v>900</v>
      </c>
      <c r="T201" s="284">
        <v>0</v>
      </c>
      <c r="U201" s="16"/>
      <c r="V201" s="10"/>
      <c r="W201" s="10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6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</row>
    <row r="202" spans="1:117" s="48" customFormat="1" ht="12.75" customHeight="1" x14ac:dyDescent="0.2">
      <c r="A202" s="43"/>
      <c r="B202" s="164"/>
      <c r="C202" s="164"/>
      <c r="D202" s="164"/>
      <c r="E202" s="164"/>
      <c r="F202" s="164"/>
      <c r="G202" s="164"/>
      <c r="H202" s="164"/>
      <c r="I202" s="164"/>
      <c r="J202" s="204"/>
      <c r="K202" s="166"/>
      <c r="L202" s="168"/>
      <c r="M202" s="172"/>
      <c r="N202" s="172">
        <v>3221</v>
      </c>
      <c r="O202" s="243" t="s">
        <v>74</v>
      </c>
      <c r="P202" s="174"/>
      <c r="Q202" s="174"/>
      <c r="R202" s="174"/>
      <c r="S202" s="174">
        <v>900</v>
      </c>
      <c r="T202" s="174">
        <v>0</v>
      </c>
      <c r="U202" s="16"/>
      <c r="V202" s="10"/>
      <c r="W202" s="10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6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</row>
    <row r="203" spans="1:117" s="48" customFormat="1" ht="21.75" customHeight="1" x14ac:dyDescent="0.2">
      <c r="A203" s="43"/>
      <c r="B203" s="164" t="s">
        <v>198</v>
      </c>
      <c r="C203" s="164" t="s">
        <v>194</v>
      </c>
      <c r="D203" s="164"/>
      <c r="E203" s="164"/>
      <c r="F203" s="164"/>
      <c r="G203" s="164"/>
      <c r="H203" s="164"/>
      <c r="I203" s="164"/>
      <c r="J203" s="164" t="s">
        <v>21</v>
      </c>
      <c r="K203" s="166"/>
      <c r="L203" s="168"/>
      <c r="M203" s="167">
        <v>323</v>
      </c>
      <c r="N203" s="358" t="s">
        <v>139</v>
      </c>
      <c r="O203" s="358"/>
      <c r="P203" s="191"/>
      <c r="Q203" s="162">
        <f>SUM(Q204:Q205)</f>
        <v>0</v>
      </c>
      <c r="R203" s="162">
        <f>SUM(R204:R205)</f>
        <v>19000</v>
      </c>
      <c r="S203" s="162">
        <f>SUM(S204:S205)</f>
        <v>17000</v>
      </c>
      <c r="T203" s="162">
        <v>15000</v>
      </c>
      <c r="U203" s="16"/>
      <c r="V203" s="10"/>
      <c r="W203" s="10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6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</row>
    <row r="204" spans="1:117" s="48" customFormat="1" ht="12.75" customHeight="1" x14ac:dyDescent="0.2">
      <c r="A204" s="43"/>
      <c r="B204" s="164"/>
      <c r="C204" s="164"/>
      <c r="D204" s="164"/>
      <c r="E204" s="164"/>
      <c r="F204" s="164"/>
      <c r="G204" s="164"/>
      <c r="H204" s="164"/>
      <c r="I204" s="164"/>
      <c r="J204" s="164" t="s">
        <v>21</v>
      </c>
      <c r="K204" s="166"/>
      <c r="L204" s="185"/>
      <c r="M204" s="172"/>
      <c r="N204" s="196">
        <v>3237</v>
      </c>
      <c r="O204" s="197" t="s">
        <v>181</v>
      </c>
      <c r="P204" s="174"/>
      <c r="Q204" s="174">
        <v>0</v>
      </c>
      <c r="R204" s="174">
        <v>4000</v>
      </c>
      <c r="S204" s="174">
        <v>2000</v>
      </c>
      <c r="T204" s="174">
        <v>0</v>
      </c>
      <c r="U204" s="16"/>
      <c r="V204" s="10"/>
      <c r="W204" s="10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6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</row>
    <row r="205" spans="1:117" s="48" customFormat="1" ht="12.75" customHeight="1" x14ac:dyDescent="0.2">
      <c r="A205" s="43"/>
      <c r="B205" s="164"/>
      <c r="C205" s="164"/>
      <c r="D205" s="164"/>
      <c r="E205" s="164"/>
      <c r="F205" s="164"/>
      <c r="G205" s="164"/>
      <c r="H205" s="164"/>
      <c r="I205" s="164"/>
      <c r="J205" s="164" t="s">
        <v>21</v>
      </c>
      <c r="K205" s="166"/>
      <c r="L205" s="185"/>
      <c r="M205" s="172"/>
      <c r="N205" s="196">
        <v>3239</v>
      </c>
      <c r="O205" s="173" t="s">
        <v>55</v>
      </c>
      <c r="P205" s="174"/>
      <c r="Q205" s="174">
        <v>0</v>
      </c>
      <c r="R205" s="174">
        <v>15000</v>
      </c>
      <c r="S205" s="174">
        <v>15000</v>
      </c>
      <c r="T205" s="174">
        <v>0</v>
      </c>
      <c r="U205" s="16"/>
      <c r="V205" s="10"/>
      <c r="W205" s="10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6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</row>
    <row r="206" spans="1:117" s="48" customFormat="1" ht="21.75" customHeight="1" x14ac:dyDescent="0.2">
      <c r="A206" s="43"/>
      <c r="B206" s="164" t="s">
        <v>199</v>
      </c>
      <c r="C206" s="164" t="s">
        <v>194</v>
      </c>
      <c r="D206" s="164"/>
      <c r="E206" s="164"/>
      <c r="F206" s="164"/>
      <c r="G206" s="164"/>
      <c r="H206" s="164"/>
      <c r="I206" s="164"/>
      <c r="J206" s="164" t="s">
        <v>21</v>
      </c>
      <c r="K206" s="166"/>
      <c r="L206" s="185"/>
      <c r="M206" s="167">
        <v>329</v>
      </c>
      <c r="N206" s="167" t="s">
        <v>144</v>
      </c>
      <c r="O206" s="214"/>
      <c r="P206" s="191"/>
      <c r="Q206" s="162">
        <f>Q207</f>
        <v>0</v>
      </c>
      <c r="R206" s="162">
        <f>R207</f>
        <v>1000</v>
      </c>
      <c r="S206" s="162">
        <f>S207</f>
        <v>1000</v>
      </c>
      <c r="T206" s="162">
        <f>T207</f>
        <v>0</v>
      </c>
      <c r="U206" s="16"/>
      <c r="V206" s="10"/>
      <c r="W206" s="10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6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</row>
    <row r="207" spans="1:117" s="48" customFormat="1" ht="12.75" customHeight="1" x14ac:dyDescent="0.2">
      <c r="A207" s="43"/>
      <c r="B207" s="186"/>
      <c r="C207" s="186"/>
      <c r="D207" s="186"/>
      <c r="E207" s="186"/>
      <c r="F207" s="186"/>
      <c r="G207" s="186"/>
      <c r="H207" s="186"/>
      <c r="I207" s="186"/>
      <c r="J207" s="186" t="s">
        <v>21</v>
      </c>
      <c r="K207" s="165"/>
      <c r="L207" s="189"/>
      <c r="M207" s="189"/>
      <c r="N207" s="189">
        <v>3293</v>
      </c>
      <c r="O207" s="264" t="s">
        <v>146</v>
      </c>
      <c r="P207" s="191"/>
      <c r="Q207" s="191">
        <v>0</v>
      </c>
      <c r="R207" s="191">
        <v>1000</v>
      </c>
      <c r="S207" s="191">
        <v>1000</v>
      </c>
      <c r="T207" s="191">
        <v>0</v>
      </c>
      <c r="U207" s="16"/>
      <c r="V207" s="10"/>
      <c r="W207" s="10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6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</row>
    <row r="208" spans="1:117" s="10" customFormat="1" x14ac:dyDescent="0.2">
      <c r="A208" s="12" t="s">
        <v>110</v>
      </c>
      <c r="B208" s="285" t="s">
        <v>192</v>
      </c>
      <c r="C208" s="286"/>
      <c r="D208" s="286"/>
      <c r="E208" s="286" t="s">
        <v>111</v>
      </c>
      <c r="F208" s="286"/>
      <c r="G208" s="286"/>
      <c r="H208" s="286"/>
      <c r="I208" s="286"/>
      <c r="J208" s="286" t="s">
        <v>21</v>
      </c>
      <c r="K208" s="287"/>
      <c r="L208" s="382" t="s">
        <v>193</v>
      </c>
      <c r="M208" s="382"/>
      <c r="N208" s="382"/>
      <c r="O208" s="382"/>
      <c r="P208" s="288">
        <f>P210+P219</f>
        <v>10000</v>
      </c>
      <c r="Q208" s="288">
        <f>Q210+Q219</f>
        <v>12000</v>
      </c>
      <c r="R208" s="288">
        <f>R210+R219</f>
        <v>12000</v>
      </c>
      <c r="S208" s="289">
        <f>S210+S219</f>
        <v>12000</v>
      </c>
      <c r="T208" s="289">
        <f>T210+T219</f>
        <v>12000</v>
      </c>
      <c r="U208" s="16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6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</row>
    <row r="209" spans="1:117" s="10" customFormat="1" ht="12.75" customHeight="1" x14ac:dyDescent="0.2">
      <c r="A209" s="20"/>
      <c r="B209" s="153"/>
      <c r="C209" s="153"/>
      <c r="D209" s="153"/>
      <c r="E209" s="153"/>
      <c r="F209" s="153"/>
      <c r="G209" s="153"/>
      <c r="H209" s="153"/>
      <c r="I209" s="153"/>
      <c r="J209" s="153"/>
      <c r="K209" s="154" t="s">
        <v>194</v>
      </c>
      <c r="L209" s="159" t="s">
        <v>195</v>
      </c>
      <c r="M209" s="159"/>
      <c r="N209" s="159"/>
      <c r="O209" s="160"/>
      <c r="P209" s="161">
        <v>10000</v>
      </c>
      <c r="Q209" s="161">
        <f>Q219</f>
        <v>12000</v>
      </c>
      <c r="R209" s="161">
        <f>R219</f>
        <v>12000</v>
      </c>
      <c r="S209" s="161">
        <f>S219</f>
        <v>12000</v>
      </c>
      <c r="T209" s="161">
        <f>T219</f>
        <v>12000</v>
      </c>
      <c r="U209" s="16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6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</row>
    <row r="210" spans="1:117" s="10" customFormat="1" x14ac:dyDescent="0.2">
      <c r="A210" s="39"/>
      <c r="B210" s="210"/>
      <c r="C210" s="210"/>
      <c r="D210" s="164"/>
      <c r="E210" s="164"/>
      <c r="F210" s="164"/>
      <c r="G210" s="210"/>
      <c r="H210" s="210"/>
      <c r="I210" s="210"/>
      <c r="J210" s="259" t="s">
        <v>21</v>
      </c>
      <c r="K210" s="165">
        <v>3</v>
      </c>
      <c r="L210" s="358" t="s">
        <v>115</v>
      </c>
      <c r="M210" s="358"/>
      <c r="N210" s="358"/>
      <c r="O210" s="358"/>
      <c r="P210" s="162">
        <f>P211</f>
        <v>10000</v>
      </c>
      <c r="Q210" s="162">
        <f>Q211</f>
        <v>0</v>
      </c>
      <c r="R210" s="162">
        <f>R211</f>
        <v>0</v>
      </c>
      <c r="S210" s="162">
        <f>S211</f>
        <v>0</v>
      </c>
      <c r="T210" s="162">
        <f>T211</f>
        <v>0</v>
      </c>
      <c r="U210" s="16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6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</row>
    <row r="211" spans="1:117" s="10" customFormat="1" x14ac:dyDescent="0.2">
      <c r="A211" s="1"/>
      <c r="B211" s="164"/>
      <c r="C211" s="164"/>
      <c r="D211" s="164"/>
      <c r="E211" s="164"/>
      <c r="F211" s="164"/>
      <c r="G211" s="164"/>
      <c r="H211" s="164"/>
      <c r="I211" s="164"/>
      <c r="J211" s="164" t="s">
        <v>21</v>
      </c>
      <c r="K211" s="166"/>
      <c r="L211" s="167">
        <v>32</v>
      </c>
      <c r="M211" s="167" t="s">
        <v>130</v>
      </c>
      <c r="N211" s="167"/>
      <c r="O211" s="214"/>
      <c r="P211" s="162">
        <f>P212+P217+P215</f>
        <v>10000</v>
      </c>
      <c r="Q211" s="162">
        <f>Q212+Q217+Q215</f>
        <v>0</v>
      </c>
      <c r="R211" s="162">
        <f>R212+R217+R215</f>
        <v>0</v>
      </c>
      <c r="S211" s="162">
        <f>S212+S217+S215</f>
        <v>0</v>
      </c>
      <c r="T211" s="162">
        <f>T212+T217+T215</f>
        <v>0</v>
      </c>
      <c r="U211" s="16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6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</row>
    <row r="212" spans="1:117" s="10" customFormat="1" x14ac:dyDescent="0.2">
      <c r="A212" s="1" t="s">
        <v>187</v>
      </c>
      <c r="B212" s="180" t="s">
        <v>200</v>
      </c>
      <c r="C212" s="164" t="s">
        <v>194</v>
      </c>
      <c r="D212" s="164"/>
      <c r="E212" s="164"/>
      <c r="F212" s="164"/>
      <c r="G212" s="164"/>
      <c r="H212" s="164"/>
      <c r="I212" s="164"/>
      <c r="J212" s="164" t="s">
        <v>21</v>
      </c>
      <c r="K212" s="166"/>
      <c r="L212" s="216"/>
      <c r="M212" s="169">
        <v>322</v>
      </c>
      <c r="N212" s="169" t="s">
        <v>37</v>
      </c>
      <c r="O212" s="240"/>
      <c r="P212" s="162">
        <f>P213</f>
        <v>10000</v>
      </c>
      <c r="Q212" s="162">
        <f>Q213</f>
        <v>0</v>
      </c>
      <c r="R212" s="162">
        <f>R213</f>
        <v>0</v>
      </c>
      <c r="S212" s="162">
        <f>S213</f>
        <v>0</v>
      </c>
      <c r="T212" s="162">
        <f>T213</f>
        <v>0</v>
      </c>
      <c r="U212" s="16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6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</row>
    <row r="213" spans="1:117" s="10" customFormat="1" x14ac:dyDescent="0.2">
      <c r="A213" s="1"/>
      <c r="B213" s="164"/>
      <c r="C213" s="244"/>
      <c r="D213" s="244"/>
      <c r="E213" s="244"/>
      <c r="F213" s="244"/>
      <c r="G213" s="244"/>
      <c r="H213" s="244"/>
      <c r="I213" s="244"/>
      <c r="J213" s="164" t="s">
        <v>21</v>
      </c>
      <c r="K213" s="182"/>
      <c r="L213" s="172"/>
      <c r="M213" s="172"/>
      <c r="N213" s="172">
        <v>3221</v>
      </c>
      <c r="O213" s="243" t="s">
        <v>74</v>
      </c>
      <c r="P213" s="174">
        <v>10000</v>
      </c>
      <c r="Q213" s="174">
        <v>0</v>
      </c>
      <c r="R213" s="174">
        <v>0</v>
      </c>
      <c r="S213" s="174">
        <v>0</v>
      </c>
      <c r="T213" s="174">
        <v>0</v>
      </c>
      <c r="U213" s="16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6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</row>
    <row r="214" spans="1:117" s="10" customFormat="1" x14ac:dyDescent="0.2">
      <c r="A214" s="1"/>
      <c r="B214" s="164"/>
      <c r="C214" s="244"/>
      <c r="D214" s="244"/>
      <c r="E214" s="244"/>
      <c r="F214" s="244"/>
      <c r="G214" s="244"/>
      <c r="H214" s="244"/>
      <c r="I214" s="244"/>
      <c r="J214" s="164" t="s">
        <v>21</v>
      </c>
      <c r="K214" s="182"/>
      <c r="L214" s="172"/>
      <c r="M214" s="172"/>
      <c r="N214" s="172">
        <v>3222</v>
      </c>
      <c r="O214" s="243" t="s">
        <v>39</v>
      </c>
      <c r="P214" s="174"/>
      <c r="Q214" s="174"/>
      <c r="R214" s="174">
        <v>0</v>
      </c>
      <c r="S214" s="174">
        <v>0</v>
      </c>
      <c r="T214" s="174">
        <v>0</v>
      </c>
      <c r="U214" s="16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6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</row>
    <row r="215" spans="1:117" s="10" customFormat="1" x14ac:dyDescent="0.2">
      <c r="A215" s="26" t="s">
        <v>174</v>
      </c>
      <c r="B215" s="180" t="s">
        <v>201</v>
      </c>
      <c r="C215" s="164" t="s">
        <v>194</v>
      </c>
      <c r="D215" s="164"/>
      <c r="E215" s="164"/>
      <c r="F215" s="164"/>
      <c r="G215" s="164"/>
      <c r="H215" s="164"/>
      <c r="I215" s="164"/>
      <c r="J215" s="164" t="s">
        <v>21</v>
      </c>
      <c r="K215" s="166"/>
      <c r="L215" s="181"/>
      <c r="M215" s="167">
        <v>323</v>
      </c>
      <c r="N215" s="358" t="s">
        <v>139</v>
      </c>
      <c r="O215" s="358"/>
      <c r="P215" s="162">
        <f>P216</f>
        <v>0</v>
      </c>
      <c r="Q215" s="162">
        <f>Q216</f>
        <v>0</v>
      </c>
      <c r="R215" s="162">
        <f>R216</f>
        <v>0</v>
      </c>
      <c r="S215" s="162">
        <f>S216</f>
        <v>0</v>
      </c>
      <c r="T215" s="162">
        <f>T216</f>
        <v>0</v>
      </c>
      <c r="U215" s="16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6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</row>
    <row r="216" spans="1:117" s="10" customFormat="1" x14ac:dyDescent="0.2">
      <c r="A216" s="27"/>
      <c r="B216" s="164"/>
      <c r="C216" s="164"/>
      <c r="D216" s="164"/>
      <c r="E216" s="164"/>
      <c r="F216" s="164"/>
      <c r="G216" s="164"/>
      <c r="H216" s="164"/>
      <c r="I216" s="164"/>
      <c r="J216" s="164" t="s">
        <v>21</v>
      </c>
      <c r="K216" s="182"/>
      <c r="L216" s="183"/>
      <c r="M216" s="172"/>
      <c r="N216" s="172">
        <v>3239</v>
      </c>
      <c r="O216" s="173" t="s">
        <v>55</v>
      </c>
      <c r="P216" s="235">
        <v>0</v>
      </c>
      <c r="Q216" s="235">
        <v>0</v>
      </c>
      <c r="R216" s="235">
        <v>0</v>
      </c>
      <c r="S216" s="235">
        <v>0</v>
      </c>
      <c r="T216" s="235">
        <v>0</v>
      </c>
      <c r="U216" s="16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6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</row>
    <row r="217" spans="1:117" s="10" customFormat="1" hidden="1" x14ac:dyDescent="0.2">
      <c r="A217" s="1" t="s">
        <v>188</v>
      </c>
      <c r="B217" s="180" t="s">
        <v>202</v>
      </c>
      <c r="C217" s="164" t="s">
        <v>194</v>
      </c>
      <c r="D217" s="164"/>
      <c r="E217" s="164"/>
      <c r="F217" s="164"/>
      <c r="G217" s="164"/>
      <c r="H217" s="164"/>
      <c r="I217" s="164"/>
      <c r="J217" s="164" t="s">
        <v>21</v>
      </c>
      <c r="K217" s="166"/>
      <c r="L217" s="181"/>
      <c r="M217" s="167">
        <v>329</v>
      </c>
      <c r="N217" s="358" t="s">
        <v>147</v>
      </c>
      <c r="O217" s="358"/>
      <c r="P217" s="162">
        <f>P218</f>
        <v>0</v>
      </c>
      <c r="Q217" s="162">
        <f>Q218</f>
        <v>0</v>
      </c>
      <c r="R217" s="162">
        <f>R218</f>
        <v>0</v>
      </c>
      <c r="S217" s="162">
        <f>S218</f>
        <v>0</v>
      </c>
      <c r="T217" s="162">
        <f>T218</f>
        <v>0</v>
      </c>
      <c r="U217" s="16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6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</row>
    <row r="218" spans="1:117" s="10" customFormat="1" hidden="1" x14ac:dyDescent="0.2">
      <c r="A218" s="1"/>
      <c r="B218" s="164"/>
      <c r="C218" s="164"/>
      <c r="D218" s="164"/>
      <c r="E218" s="164"/>
      <c r="F218" s="164"/>
      <c r="G218" s="164"/>
      <c r="H218" s="164"/>
      <c r="I218" s="164"/>
      <c r="J218" s="164" t="s">
        <v>21</v>
      </c>
      <c r="K218" s="166"/>
      <c r="L218" s="181"/>
      <c r="M218" s="185"/>
      <c r="N218" s="172">
        <v>3299</v>
      </c>
      <c r="O218" s="173" t="s">
        <v>147</v>
      </c>
      <c r="P218" s="174">
        <v>0</v>
      </c>
      <c r="Q218" s="174">
        <v>0</v>
      </c>
      <c r="R218" s="174">
        <v>0</v>
      </c>
      <c r="S218" s="174"/>
      <c r="T218" s="174"/>
      <c r="U218" s="16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6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</row>
    <row r="219" spans="1:117" s="10" customFormat="1" x14ac:dyDescent="0.2">
      <c r="B219" s="283"/>
      <c r="C219" s="283"/>
      <c r="D219" s="283"/>
      <c r="E219" s="283"/>
      <c r="F219" s="283"/>
      <c r="G219" s="283"/>
      <c r="H219" s="283"/>
      <c r="I219" s="283"/>
      <c r="J219" s="164" t="s">
        <v>21</v>
      </c>
      <c r="K219" s="165">
        <v>4</v>
      </c>
      <c r="L219" s="358" t="s">
        <v>86</v>
      </c>
      <c r="M219" s="358"/>
      <c r="N219" s="358"/>
      <c r="O219" s="358"/>
      <c r="P219" s="162">
        <f>SUM(P220)</f>
        <v>0</v>
      </c>
      <c r="Q219" s="162">
        <f>SUM(Q220)</f>
        <v>12000</v>
      </c>
      <c r="R219" s="162">
        <f>SUM(R220)</f>
        <v>12000</v>
      </c>
      <c r="S219" s="162">
        <f>SUM(S220)</f>
        <v>12000</v>
      </c>
      <c r="T219" s="162">
        <f>SUM(T220)</f>
        <v>12000</v>
      </c>
      <c r="U219" s="16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6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</row>
    <row r="220" spans="1:117" s="2" customFormat="1" x14ac:dyDescent="0.2">
      <c r="B220" s="282"/>
      <c r="C220" s="282"/>
      <c r="D220" s="282"/>
      <c r="E220" s="282"/>
      <c r="F220" s="282"/>
      <c r="G220" s="282"/>
      <c r="H220" s="282"/>
      <c r="I220" s="282"/>
      <c r="J220" s="164" t="s">
        <v>21</v>
      </c>
      <c r="K220" s="166"/>
      <c r="L220" s="169">
        <v>42</v>
      </c>
      <c r="M220" s="169" t="s">
        <v>91</v>
      </c>
      <c r="N220" s="167"/>
      <c r="O220" s="214"/>
      <c r="P220" s="162">
        <f>SUM(P223+P221)</f>
        <v>0</v>
      </c>
      <c r="Q220" s="162">
        <f>SUM(Q223+Q221)</f>
        <v>12000</v>
      </c>
      <c r="R220" s="162">
        <f>R221+R223</f>
        <v>12000</v>
      </c>
      <c r="S220" s="162">
        <f>S221+S223</f>
        <v>12000</v>
      </c>
      <c r="T220" s="162">
        <f>T221+T223</f>
        <v>12000</v>
      </c>
      <c r="U220" s="16"/>
      <c r="V220" s="10"/>
      <c r="W220" s="10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6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</row>
    <row r="221" spans="1:117" s="14" customFormat="1" x14ac:dyDescent="0.2">
      <c r="A221" s="2"/>
      <c r="B221" s="180" t="s">
        <v>203</v>
      </c>
      <c r="C221" s="164" t="s">
        <v>194</v>
      </c>
      <c r="D221" s="282"/>
      <c r="E221" s="282"/>
      <c r="F221" s="282"/>
      <c r="G221" s="282"/>
      <c r="H221" s="282"/>
      <c r="I221" s="282"/>
      <c r="J221" s="164" t="s">
        <v>21</v>
      </c>
      <c r="K221" s="166"/>
      <c r="L221" s="185"/>
      <c r="M221" s="185">
        <v>422</v>
      </c>
      <c r="N221" s="167" t="s">
        <v>96</v>
      </c>
      <c r="O221" s="214"/>
      <c r="P221" s="162">
        <f>SUM(P222)</f>
        <v>0</v>
      </c>
      <c r="Q221" s="162">
        <f>SUM(Q222)</f>
        <v>10000</v>
      </c>
      <c r="R221" s="162">
        <f>SUM(R222)</f>
        <v>10000</v>
      </c>
      <c r="S221" s="162">
        <f>SUM(S222)</f>
        <v>10000</v>
      </c>
      <c r="T221" s="162">
        <f>SUM(T222)</f>
        <v>10000</v>
      </c>
      <c r="U221" s="16"/>
      <c r="V221" s="10"/>
      <c r="W221" s="10"/>
      <c r="AO221" s="16"/>
    </row>
    <row r="222" spans="1:117" s="14" customFormat="1" x14ac:dyDescent="0.2">
      <c r="A222" s="2"/>
      <c r="B222" s="282"/>
      <c r="C222" s="282"/>
      <c r="D222" s="282"/>
      <c r="E222" s="282"/>
      <c r="F222" s="282"/>
      <c r="G222" s="282"/>
      <c r="H222" s="282"/>
      <c r="I222" s="282"/>
      <c r="J222" s="164" t="s">
        <v>21</v>
      </c>
      <c r="K222" s="166"/>
      <c r="L222" s="185"/>
      <c r="M222" s="216"/>
      <c r="N222" s="196">
        <v>4224</v>
      </c>
      <c r="O222" s="197" t="s">
        <v>204</v>
      </c>
      <c r="P222" s="218">
        <v>0</v>
      </c>
      <c r="Q222" s="218">
        <v>10000</v>
      </c>
      <c r="R222" s="218">
        <v>10000</v>
      </c>
      <c r="S222" s="218">
        <v>10000</v>
      </c>
      <c r="T222" s="218">
        <v>10000</v>
      </c>
      <c r="U222" s="16"/>
      <c r="V222" s="10"/>
      <c r="W222" s="10"/>
      <c r="AO222" s="16"/>
    </row>
    <row r="223" spans="1:117" s="2" customFormat="1" x14ac:dyDescent="0.2">
      <c r="B223" s="180" t="s">
        <v>205</v>
      </c>
      <c r="C223" s="164" t="s">
        <v>194</v>
      </c>
      <c r="D223" s="282"/>
      <c r="E223" s="282"/>
      <c r="F223" s="282"/>
      <c r="G223" s="282"/>
      <c r="H223" s="282"/>
      <c r="I223" s="282"/>
      <c r="J223" s="164" t="s">
        <v>21</v>
      </c>
      <c r="K223" s="166"/>
      <c r="L223" s="185"/>
      <c r="M223" s="181">
        <v>424</v>
      </c>
      <c r="N223" s="233" t="s">
        <v>99</v>
      </c>
      <c r="O223" s="214"/>
      <c r="P223" s="162">
        <f>SUM(P224)</f>
        <v>0</v>
      </c>
      <c r="Q223" s="162">
        <f>SUM(Q224)</f>
        <v>2000</v>
      </c>
      <c r="R223" s="162">
        <f>SUM(R224)</f>
        <v>2000</v>
      </c>
      <c r="S223" s="162">
        <f>SUM(S224)</f>
        <v>2000</v>
      </c>
      <c r="T223" s="162">
        <f>SUM(T224)</f>
        <v>2000</v>
      </c>
      <c r="U223" s="16"/>
      <c r="V223" s="10"/>
      <c r="W223" s="10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6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</row>
    <row r="224" spans="1:117" s="2" customFormat="1" ht="13.5" thickBot="1" x14ac:dyDescent="0.25">
      <c r="B224" s="290"/>
      <c r="C224" s="290"/>
      <c r="D224" s="290"/>
      <c r="E224" s="290"/>
      <c r="F224" s="290"/>
      <c r="G224" s="290"/>
      <c r="H224" s="290"/>
      <c r="I224" s="290"/>
      <c r="J224" s="186" t="s">
        <v>21</v>
      </c>
      <c r="K224" s="165"/>
      <c r="L224" s="167"/>
      <c r="M224" s="169"/>
      <c r="N224" s="246">
        <v>4241</v>
      </c>
      <c r="O224" s="291" t="s">
        <v>100</v>
      </c>
      <c r="P224" s="191">
        <v>0</v>
      </c>
      <c r="Q224" s="191">
        <v>2000</v>
      </c>
      <c r="R224" s="191">
        <v>2000</v>
      </c>
      <c r="S224" s="191">
        <v>2000</v>
      </c>
      <c r="T224" s="191">
        <v>2000</v>
      </c>
      <c r="U224" s="16"/>
      <c r="V224" s="10"/>
      <c r="W224" s="10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6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</row>
    <row r="225" spans="1:117" s="2" customFormat="1" ht="23.45" customHeight="1" x14ac:dyDescent="0.2">
      <c r="A225" s="365" t="s">
        <v>0</v>
      </c>
      <c r="B225" s="362" t="s">
        <v>0</v>
      </c>
      <c r="C225" s="369" t="s">
        <v>1</v>
      </c>
      <c r="D225" s="369"/>
      <c r="E225" s="369"/>
      <c r="F225" s="369"/>
      <c r="G225" s="369"/>
      <c r="H225" s="369"/>
      <c r="I225" s="369"/>
      <c r="J225" s="369" t="s">
        <v>2</v>
      </c>
      <c r="K225" s="372" t="s">
        <v>3</v>
      </c>
      <c r="L225" s="372"/>
      <c r="M225" s="372"/>
      <c r="N225" s="372"/>
      <c r="O225" s="375" t="s">
        <v>4</v>
      </c>
      <c r="P225" s="362" t="s">
        <v>5</v>
      </c>
      <c r="Q225" s="362" t="s">
        <v>6</v>
      </c>
      <c r="R225" s="362" t="s">
        <v>7</v>
      </c>
      <c r="S225" s="362" t="s">
        <v>8</v>
      </c>
      <c r="T225" s="359" t="s">
        <v>283</v>
      </c>
      <c r="U225" s="16"/>
      <c r="V225" s="10"/>
      <c r="W225" s="10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6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</row>
    <row r="226" spans="1:117" s="2" customFormat="1" ht="12.75" customHeight="1" x14ac:dyDescent="0.2">
      <c r="A226" s="366"/>
      <c r="B226" s="363"/>
      <c r="C226" s="370"/>
      <c r="D226" s="370"/>
      <c r="E226" s="370"/>
      <c r="F226" s="370"/>
      <c r="G226" s="370"/>
      <c r="H226" s="370"/>
      <c r="I226" s="370"/>
      <c r="J226" s="370"/>
      <c r="K226" s="373"/>
      <c r="L226" s="373"/>
      <c r="M226" s="373"/>
      <c r="N226" s="373"/>
      <c r="O226" s="376"/>
      <c r="P226" s="363"/>
      <c r="Q226" s="363"/>
      <c r="R226" s="363"/>
      <c r="S226" s="363"/>
      <c r="T226" s="360"/>
      <c r="U226" s="16"/>
      <c r="V226" s="10"/>
      <c r="W226" s="10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6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</row>
    <row r="227" spans="1:117" s="2" customFormat="1" ht="12" customHeight="1" thickBot="1" x14ac:dyDescent="0.25">
      <c r="A227" s="367"/>
      <c r="B227" s="368"/>
      <c r="C227" s="371"/>
      <c r="D227" s="371"/>
      <c r="E227" s="371"/>
      <c r="F227" s="371"/>
      <c r="G227" s="371"/>
      <c r="H227" s="371"/>
      <c r="I227" s="371"/>
      <c r="J227" s="371"/>
      <c r="K227" s="374"/>
      <c r="L227" s="374"/>
      <c r="M227" s="374"/>
      <c r="N227" s="374"/>
      <c r="O227" s="377"/>
      <c r="P227" s="364"/>
      <c r="Q227" s="364"/>
      <c r="R227" s="364"/>
      <c r="S227" s="364"/>
      <c r="T227" s="361"/>
      <c r="U227" s="16"/>
      <c r="V227" s="10"/>
      <c r="W227" s="10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6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</row>
    <row r="228" spans="1:117" s="7" customFormat="1" ht="20.25" customHeight="1" thickBot="1" x14ac:dyDescent="0.25">
      <c r="A228" s="5">
        <v>1</v>
      </c>
      <c r="B228" s="136">
        <v>1</v>
      </c>
      <c r="C228" s="136" t="s">
        <v>9</v>
      </c>
      <c r="D228" s="136" t="s">
        <v>10</v>
      </c>
      <c r="E228" s="136" t="s">
        <v>11</v>
      </c>
      <c r="F228" s="136" t="s">
        <v>12</v>
      </c>
      <c r="G228" s="136" t="s">
        <v>13</v>
      </c>
      <c r="H228" s="136" t="s">
        <v>14</v>
      </c>
      <c r="I228" s="136" t="s">
        <v>15</v>
      </c>
      <c r="J228" s="136" t="s">
        <v>10</v>
      </c>
      <c r="K228" s="136">
        <v>4</v>
      </c>
      <c r="L228" s="136">
        <v>5</v>
      </c>
      <c r="M228" s="136">
        <v>6</v>
      </c>
      <c r="N228" s="137">
        <v>7</v>
      </c>
      <c r="O228" s="136">
        <v>8</v>
      </c>
      <c r="P228" s="136">
        <v>10</v>
      </c>
      <c r="Q228" s="136">
        <v>11</v>
      </c>
      <c r="R228" s="136">
        <v>9</v>
      </c>
      <c r="S228" s="138"/>
      <c r="T228" s="139"/>
      <c r="V228" s="10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</row>
    <row r="229" spans="1:117" s="2" customFormat="1" x14ac:dyDescent="0.2">
      <c r="B229" s="285" t="s">
        <v>192</v>
      </c>
      <c r="C229" s="286"/>
      <c r="D229" s="286"/>
      <c r="E229" s="286" t="s">
        <v>111</v>
      </c>
      <c r="F229" s="286"/>
      <c r="G229" s="286"/>
      <c r="H229" s="286"/>
      <c r="I229" s="286"/>
      <c r="J229" s="286" t="s">
        <v>21</v>
      </c>
      <c r="K229" s="287"/>
      <c r="L229" s="382" t="s">
        <v>206</v>
      </c>
      <c r="M229" s="382"/>
      <c r="N229" s="382"/>
      <c r="O229" s="382"/>
      <c r="P229" s="288">
        <f>P232</f>
        <v>70000</v>
      </c>
      <c r="Q229" s="288">
        <f>Q232</f>
        <v>70000</v>
      </c>
      <c r="R229" s="288">
        <f>R232</f>
        <v>70000</v>
      </c>
      <c r="S229" s="289">
        <f>S232</f>
        <v>0</v>
      </c>
      <c r="T229" s="289">
        <f>T232</f>
        <v>0</v>
      </c>
      <c r="U229" s="16"/>
      <c r="V229" s="10"/>
      <c r="W229" s="10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6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</row>
    <row r="230" spans="1:117" s="2" customFormat="1" ht="20.25" hidden="1" customHeight="1" x14ac:dyDescent="0.2">
      <c r="B230" s="153"/>
      <c r="C230" s="153"/>
      <c r="D230" s="153"/>
      <c r="E230" s="153"/>
      <c r="F230" s="153"/>
      <c r="G230" s="153"/>
      <c r="H230" s="153"/>
      <c r="I230" s="153"/>
      <c r="J230" s="153"/>
      <c r="K230" s="154" t="s">
        <v>23</v>
      </c>
      <c r="L230" s="155" t="s">
        <v>24</v>
      </c>
      <c r="M230" s="155"/>
      <c r="N230" s="155"/>
      <c r="O230" s="156"/>
      <c r="P230" s="161"/>
      <c r="Q230" s="161"/>
      <c r="R230" s="161"/>
      <c r="S230" s="162"/>
      <c r="T230" s="162"/>
      <c r="U230" s="16"/>
      <c r="V230" s="10"/>
      <c r="W230" s="10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6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</row>
    <row r="231" spans="1:117" s="2" customFormat="1" x14ac:dyDescent="0.2">
      <c r="B231" s="153"/>
      <c r="C231" s="153"/>
      <c r="D231" s="153"/>
      <c r="E231" s="153"/>
      <c r="F231" s="153"/>
      <c r="G231" s="153"/>
      <c r="H231" s="153"/>
      <c r="I231" s="153"/>
      <c r="J231" s="153"/>
      <c r="K231" s="154" t="s">
        <v>194</v>
      </c>
      <c r="L231" s="159" t="s">
        <v>195</v>
      </c>
      <c r="M231" s="159"/>
      <c r="N231" s="159"/>
      <c r="O231" s="160"/>
      <c r="P231" s="161">
        <v>70000</v>
      </c>
      <c r="Q231" s="161">
        <v>70000</v>
      </c>
      <c r="R231" s="161">
        <v>70000</v>
      </c>
      <c r="S231" s="161">
        <f>S232</f>
        <v>0</v>
      </c>
      <c r="T231" s="161">
        <f>T232</f>
        <v>0</v>
      </c>
      <c r="U231" s="16"/>
      <c r="V231" s="10"/>
      <c r="W231" s="10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6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</row>
    <row r="232" spans="1:117" s="2" customFormat="1" x14ac:dyDescent="0.2">
      <c r="B232" s="283"/>
      <c r="C232" s="283"/>
      <c r="D232" s="283"/>
      <c r="E232" s="283"/>
      <c r="F232" s="283"/>
      <c r="G232" s="283"/>
      <c r="H232" s="283"/>
      <c r="I232" s="283"/>
      <c r="J232" s="164" t="s">
        <v>21</v>
      </c>
      <c r="K232" s="165">
        <v>4</v>
      </c>
      <c r="L232" s="358" t="s">
        <v>86</v>
      </c>
      <c r="M232" s="358"/>
      <c r="N232" s="358"/>
      <c r="O232" s="358"/>
      <c r="P232" s="162">
        <f t="shared" ref="P232:Q234" si="5">SUM(P233)</f>
        <v>70000</v>
      </c>
      <c r="Q232" s="162">
        <f t="shared" si="5"/>
        <v>70000</v>
      </c>
      <c r="R232" s="162">
        <f>SUM(R233)</f>
        <v>70000</v>
      </c>
      <c r="S232" s="162">
        <f t="shared" ref="S232:T234" si="6">SUM(S233)</f>
        <v>0</v>
      </c>
      <c r="T232" s="162">
        <f t="shared" si="6"/>
        <v>0</v>
      </c>
      <c r="U232" s="16"/>
      <c r="V232" s="10"/>
      <c r="W232" s="10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6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</row>
    <row r="233" spans="1:117" s="55" customFormat="1" x14ac:dyDescent="0.2">
      <c r="B233" s="292"/>
      <c r="C233" s="292"/>
      <c r="D233" s="292"/>
      <c r="E233" s="292"/>
      <c r="F233" s="292"/>
      <c r="G233" s="292"/>
      <c r="H233" s="292"/>
      <c r="I233" s="292"/>
      <c r="J233" s="164" t="s">
        <v>21</v>
      </c>
      <c r="K233" s="166"/>
      <c r="L233" s="167">
        <v>42</v>
      </c>
      <c r="M233" s="167" t="s">
        <v>91</v>
      </c>
      <c r="N233" s="167"/>
      <c r="O233" s="214"/>
      <c r="P233" s="162">
        <f t="shared" si="5"/>
        <v>70000</v>
      </c>
      <c r="Q233" s="162">
        <f t="shared" si="5"/>
        <v>70000</v>
      </c>
      <c r="R233" s="162">
        <f>SUM(R234)</f>
        <v>70000</v>
      </c>
      <c r="S233" s="162">
        <f t="shared" si="6"/>
        <v>0</v>
      </c>
      <c r="T233" s="162">
        <f t="shared" si="6"/>
        <v>0</v>
      </c>
      <c r="U233" s="16"/>
      <c r="V233" s="10"/>
      <c r="W233" s="10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6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</row>
    <row r="234" spans="1:117" s="2" customFormat="1" x14ac:dyDescent="0.2">
      <c r="B234" s="180" t="s">
        <v>207</v>
      </c>
      <c r="C234" s="164" t="s">
        <v>194</v>
      </c>
      <c r="D234" s="282"/>
      <c r="E234" s="282"/>
      <c r="F234" s="282"/>
      <c r="G234" s="282"/>
      <c r="H234" s="282"/>
      <c r="I234" s="282"/>
      <c r="J234" s="164" t="s">
        <v>21</v>
      </c>
      <c r="K234" s="166"/>
      <c r="L234" s="185"/>
      <c r="M234" s="167">
        <v>421</v>
      </c>
      <c r="N234" s="167" t="s">
        <v>93</v>
      </c>
      <c r="O234" s="214"/>
      <c r="P234" s="162">
        <f t="shared" si="5"/>
        <v>70000</v>
      </c>
      <c r="Q234" s="162">
        <f t="shared" si="5"/>
        <v>70000</v>
      </c>
      <c r="R234" s="162">
        <f>SUM(R235)</f>
        <v>70000</v>
      </c>
      <c r="S234" s="162">
        <f t="shared" si="6"/>
        <v>0</v>
      </c>
      <c r="T234" s="162">
        <f t="shared" si="6"/>
        <v>0</v>
      </c>
      <c r="U234" s="16"/>
      <c r="V234" s="10"/>
      <c r="W234" s="10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6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</row>
    <row r="235" spans="1:117" s="2" customFormat="1" x14ac:dyDescent="0.2">
      <c r="B235" s="290"/>
      <c r="C235" s="290"/>
      <c r="D235" s="290"/>
      <c r="E235" s="290"/>
      <c r="F235" s="290"/>
      <c r="G235" s="290"/>
      <c r="H235" s="290"/>
      <c r="I235" s="290"/>
      <c r="J235" s="186" t="s">
        <v>21</v>
      </c>
      <c r="K235" s="165"/>
      <c r="L235" s="167"/>
      <c r="M235" s="167"/>
      <c r="N235" s="246">
        <v>4211</v>
      </c>
      <c r="O235" s="247" t="s">
        <v>94</v>
      </c>
      <c r="P235" s="191">
        <v>70000</v>
      </c>
      <c r="Q235" s="191">
        <v>70000</v>
      </c>
      <c r="R235" s="191">
        <v>70000</v>
      </c>
      <c r="S235" s="191">
        <v>0</v>
      </c>
      <c r="T235" s="191">
        <v>0</v>
      </c>
      <c r="U235" s="16"/>
      <c r="V235" s="10"/>
      <c r="W235" s="10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6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</row>
    <row r="236" spans="1:117" s="10" customFormat="1" ht="19.7" hidden="1" customHeight="1" x14ac:dyDescent="0.2">
      <c r="A236" s="365" t="s">
        <v>0</v>
      </c>
      <c r="B236" s="383" t="s">
        <v>0</v>
      </c>
      <c r="C236" s="385" t="s">
        <v>1</v>
      </c>
      <c r="D236" s="385"/>
      <c r="E236" s="385"/>
      <c r="F236" s="385"/>
      <c r="G236" s="385"/>
      <c r="H236" s="385"/>
      <c r="I236" s="385"/>
      <c r="J236" s="385" t="s">
        <v>2</v>
      </c>
      <c r="K236" s="387" t="s">
        <v>3</v>
      </c>
      <c r="L236" s="387"/>
      <c r="M236" s="387"/>
      <c r="N236" s="387"/>
      <c r="O236" s="389" t="s">
        <v>4</v>
      </c>
      <c r="P236" s="293"/>
      <c r="Q236" s="293"/>
      <c r="R236" s="293"/>
      <c r="S236" s="294"/>
      <c r="T236" s="295"/>
      <c r="U236" s="16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6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</row>
    <row r="237" spans="1:117" s="10" customFormat="1" ht="19.7" hidden="1" customHeight="1" x14ac:dyDescent="0.2">
      <c r="A237" s="366"/>
      <c r="B237" s="383"/>
      <c r="C237" s="385"/>
      <c r="D237" s="385"/>
      <c r="E237" s="385"/>
      <c r="F237" s="385"/>
      <c r="G237" s="385"/>
      <c r="H237" s="385"/>
      <c r="I237" s="385"/>
      <c r="J237" s="385"/>
      <c r="K237" s="387"/>
      <c r="L237" s="387"/>
      <c r="M237" s="387"/>
      <c r="N237" s="387"/>
      <c r="O237" s="389"/>
      <c r="P237" s="293"/>
      <c r="Q237" s="293"/>
      <c r="R237" s="293"/>
      <c r="S237" s="294"/>
      <c r="T237" s="295"/>
      <c r="U237" s="16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6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</row>
    <row r="238" spans="1:117" s="10" customFormat="1" ht="19.7" hidden="1" customHeight="1" x14ac:dyDescent="0.2">
      <c r="A238" s="367"/>
      <c r="B238" s="384"/>
      <c r="C238" s="386"/>
      <c r="D238" s="386"/>
      <c r="E238" s="386"/>
      <c r="F238" s="386"/>
      <c r="G238" s="386"/>
      <c r="H238" s="386"/>
      <c r="I238" s="386"/>
      <c r="J238" s="385"/>
      <c r="K238" s="388"/>
      <c r="L238" s="388"/>
      <c r="M238" s="388"/>
      <c r="N238" s="388"/>
      <c r="O238" s="389"/>
      <c r="P238" s="296"/>
      <c r="Q238" s="296"/>
      <c r="R238" s="296"/>
      <c r="S238" s="297"/>
      <c r="T238" s="298"/>
      <c r="U238" s="16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6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</row>
    <row r="239" spans="1:117" s="10" customFormat="1" ht="20.25" hidden="1" customHeight="1" x14ac:dyDescent="0.2">
      <c r="A239" s="6">
        <v>1</v>
      </c>
      <c r="B239" s="299">
        <v>1</v>
      </c>
      <c r="C239" s="300" t="s">
        <v>9</v>
      </c>
      <c r="D239" s="300" t="s">
        <v>10</v>
      </c>
      <c r="E239" s="300" t="s">
        <v>11</v>
      </c>
      <c r="F239" s="300" t="s">
        <v>12</v>
      </c>
      <c r="G239" s="300" t="s">
        <v>13</v>
      </c>
      <c r="H239" s="300" t="s">
        <v>14</v>
      </c>
      <c r="I239" s="300" t="s">
        <v>15</v>
      </c>
      <c r="J239" s="300" t="s">
        <v>10</v>
      </c>
      <c r="K239" s="136">
        <v>4</v>
      </c>
      <c r="L239" s="136">
        <v>5</v>
      </c>
      <c r="M239" s="136">
        <v>6</v>
      </c>
      <c r="N239" s="137">
        <v>7</v>
      </c>
      <c r="O239" s="299">
        <v>8</v>
      </c>
      <c r="P239" s="299"/>
      <c r="Q239" s="299"/>
      <c r="R239" s="299"/>
      <c r="S239" s="301"/>
      <c r="T239" s="302"/>
      <c r="U239" s="16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6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</row>
    <row r="240" spans="1:117" s="10" customFormat="1" ht="12.75" customHeight="1" x14ac:dyDescent="0.2">
      <c r="A240" s="12" t="s">
        <v>110</v>
      </c>
      <c r="B240" s="285" t="s">
        <v>208</v>
      </c>
      <c r="C240" s="286"/>
      <c r="D240" s="286"/>
      <c r="E240" s="286" t="s">
        <v>111</v>
      </c>
      <c r="F240" s="286"/>
      <c r="G240" s="286"/>
      <c r="H240" s="286"/>
      <c r="I240" s="286"/>
      <c r="J240" s="286" t="s">
        <v>112</v>
      </c>
      <c r="K240" s="287"/>
      <c r="L240" s="382" t="s">
        <v>209</v>
      </c>
      <c r="M240" s="382"/>
      <c r="N240" s="382"/>
      <c r="O240" s="382"/>
      <c r="P240" s="288">
        <f>P242</f>
        <v>80000</v>
      </c>
      <c r="Q240" s="288">
        <f>Q242</f>
        <v>0</v>
      </c>
      <c r="R240" s="288">
        <f>R242</f>
        <v>0</v>
      </c>
      <c r="S240" s="289">
        <f>S242</f>
        <v>0</v>
      </c>
      <c r="T240" s="289">
        <f>T242</f>
        <v>0</v>
      </c>
      <c r="U240" s="16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6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</row>
    <row r="241" spans="1:117" s="10" customFormat="1" ht="12.75" customHeight="1" x14ac:dyDescent="0.2">
      <c r="A241" s="20"/>
      <c r="B241" s="153"/>
      <c r="C241" s="153"/>
      <c r="D241" s="153"/>
      <c r="E241" s="153"/>
      <c r="F241" s="153"/>
      <c r="G241" s="153"/>
      <c r="H241" s="153"/>
      <c r="I241" s="153"/>
      <c r="J241" s="153"/>
      <c r="K241" s="154" t="s">
        <v>210</v>
      </c>
      <c r="L241" s="159" t="s">
        <v>211</v>
      </c>
      <c r="M241" s="159"/>
      <c r="N241" s="159"/>
      <c r="O241" s="160"/>
      <c r="P241" s="161">
        <v>80000</v>
      </c>
      <c r="Q241" s="161">
        <v>0</v>
      </c>
      <c r="R241" s="161">
        <f t="shared" ref="R241:T243" si="7">R242</f>
        <v>0</v>
      </c>
      <c r="S241" s="161">
        <f t="shared" si="7"/>
        <v>0</v>
      </c>
      <c r="T241" s="161">
        <f t="shared" si="7"/>
        <v>0</v>
      </c>
      <c r="U241" s="16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6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</row>
    <row r="242" spans="1:117" s="10" customFormat="1" ht="21" customHeight="1" x14ac:dyDescent="0.2">
      <c r="A242" s="22"/>
      <c r="B242" s="163"/>
      <c r="C242" s="210"/>
      <c r="D242" s="210"/>
      <c r="E242" s="210"/>
      <c r="F242" s="210"/>
      <c r="G242" s="210" t="s">
        <v>18</v>
      </c>
      <c r="H242" s="210"/>
      <c r="I242" s="210"/>
      <c r="J242" s="259" t="s">
        <v>112</v>
      </c>
      <c r="K242" s="165">
        <v>3</v>
      </c>
      <c r="L242" s="358" t="s">
        <v>115</v>
      </c>
      <c r="M242" s="358"/>
      <c r="N242" s="358"/>
      <c r="O242" s="358"/>
      <c r="P242" s="239">
        <f>P243</f>
        <v>80000</v>
      </c>
      <c r="Q242" s="239">
        <f>Q243</f>
        <v>0</v>
      </c>
      <c r="R242" s="239">
        <f t="shared" si="7"/>
        <v>0</v>
      </c>
      <c r="S242" s="239">
        <f t="shared" si="7"/>
        <v>0</v>
      </c>
      <c r="T242" s="239">
        <f t="shared" si="7"/>
        <v>0</v>
      </c>
      <c r="U242" s="16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6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</row>
    <row r="243" spans="1:117" s="10" customFormat="1" ht="21" customHeight="1" x14ac:dyDescent="0.2">
      <c r="A243" s="1"/>
      <c r="B243" s="164"/>
      <c r="C243" s="164"/>
      <c r="D243" s="164"/>
      <c r="E243" s="164"/>
      <c r="F243" s="164"/>
      <c r="G243" s="164"/>
      <c r="H243" s="164"/>
      <c r="I243" s="164"/>
      <c r="J243" s="260" t="s">
        <v>112</v>
      </c>
      <c r="K243" s="166"/>
      <c r="L243" s="167">
        <v>32</v>
      </c>
      <c r="M243" s="358" t="s">
        <v>27</v>
      </c>
      <c r="N243" s="358"/>
      <c r="O243" s="358"/>
      <c r="P243" s="239">
        <f>P244</f>
        <v>80000</v>
      </c>
      <c r="Q243" s="239">
        <f>Q244</f>
        <v>0</v>
      </c>
      <c r="R243" s="239">
        <f t="shared" si="7"/>
        <v>0</v>
      </c>
      <c r="S243" s="239">
        <f t="shared" si="7"/>
        <v>0</v>
      </c>
      <c r="T243" s="239">
        <f t="shared" si="7"/>
        <v>0</v>
      </c>
      <c r="U243" s="16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6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</row>
    <row r="244" spans="1:117" s="10" customFormat="1" ht="21" customHeight="1" x14ac:dyDescent="0.2">
      <c r="A244" s="26" t="s">
        <v>212</v>
      </c>
      <c r="B244" s="303" t="s">
        <v>213</v>
      </c>
      <c r="C244" s="164" t="s">
        <v>210</v>
      </c>
      <c r="D244" s="164"/>
      <c r="E244" s="164"/>
      <c r="F244" s="164"/>
      <c r="G244" s="164"/>
      <c r="H244" s="164"/>
      <c r="I244" s="164"/>
      <c r="J244" s="260" t="s">
        <v>112</v>
      </c>
      <c r="K244" s="166"/>
      <c r="L244" s="185"/>
      <c r="M244" s="169">
        <v>321</v>
      </c>
      <c r="N244" s="169" t="s">
        <v>133</v>
      </c>
      <c r="O244" s="240"/>
      <c r="P244" s="162">
        <f>SUM(P245:P246)</f>
        <v>80000</v>
      </c>
      <c r="Q244" s="162">
        <f>SUM(Q245:Q246)</f>
        <v>0</v>
      </c>
      <c r="R244" s="162">
        <f>SUM(R245:R246)</f>
        <v>0</v>
      </c>
      <c r="S244" s="162">
        <f>SUM(S245:S246)</f>
        <v>0</v>
      </c>
      <c r="T244" s="162">
        <f>SUM(T245:T246)</f>
        <v>0</v>
      </c>
      <c r="U244" s="16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6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</row>
    <row r="245" spans="1:117" s="10" customFormat="1" ht="12.75" customHeight="1" x14ac:dyDescent="0.2">
      <c r="A245" s="1"/>
      <c r="B245" s="164"/>
      <c r="C245" s="164"/>
      <c r="D245" s="164"/>
      <c r="E245" s="164"/>
      <c r="F245" s="164"/>
      <c r="G245" s="164"/>
      <c r="H245" s="164"/>
      <c r="I245" s="164"/>
      <c r="J245" s="269" t="s">
        <v>112</v>
      </c>
      <c r="K245" s="166"/>
      <c r="L245" s="185"/>
      <c r="M245" s="216"/>
      <c r="N245" s="220">
        <v>3211</v>
      </c>
      <c r="O245" s="221" t="s">
        <v>134</v>
      </c>
      <c r="P245" s="174">
        <v>80000</v>
      </c>
      <c r="Q245" s="174">
        <v>0</v>
      </c>
      <c r="R245" s="174">
        <v>0</v>
      </c>
      <c r="S245" s="174">
        <v>0</v>
      </c>
      <c r="T245" s="174">
        <v>0</v>
      </c>
      <c r="U245" s="49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9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</row>
    <row r="246" spans="1:117" s="10" customFormat="1" ht="12.75" customHeight="1" x14ac:dyDescent="0.2">
      <c r="A246" s="1"/>
      <c r="B246" s="186"/>
      <c r="C246" s="186"/>
      <c r="D246" s="186"/>
      <c r="E246" s="186"/>
      <c r="F246" s="186"/>
      <c r="G246" s="186"/>
      <c r="H246" s="186"/>
      <c r="I246" s="186"/>
      <c r="J246" s="265" t="s">
        <v>112</v>
      </c>
      <c r="K246" s="165"/>
      <c r="L246" s="167"/>
      <c r="M246" s="167"/>
      <c r="N246" s="246">
        <v>3213</v>
      </c>
      <c r="O246" s="247" t="s">
        <v>214</v>
      </c>
      <c r="P246" s="191">
        <v>0</v>
      </c>
      <c r="Q246" s="191">
        <v>0</v>
      </c>
      <c r="R246" s="191">
        <v>0</v>
      </c>
      <c r="S246" s="191">
        <v>0</v>
      </c>
      <c r="T246" s="191">
        <v>0</v>
      </c>
      <c r="U246" s="49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9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</row>
    <row r="247" spans="1:117" s="10" customFormat="1" ht="12.75" customHeight="1" x14ac:dyDescent="0.2">
      <c r="A247" s="1"/>
      <c r="B247" s="285" t="s">
        <v>215</v>
      </c>
      <c r="C247" s="286"/>
      <c r="D247" s="286"/>
      <c r="E247" s="286" t="s">
        <v>111</v>
      </c>
      <c r="F247" s="286"/>
      <c r="G247" s="286"/>
      <c r="H247" s="286"/>
      <c r="I247" s="286"/>
      <c r="J247" s="286" t="s">
        <v>112</v>
      </c>
      <c r="K247" s="287"/>
      <c r="L247" s="380" t="s">
        <v>216</v>
      </c>
      <c r="M247" s="380"/>
      <c r="N247" s="380"/>
      <c r="O247" s="380"/>
      <c r="P247" s="288">
        <f>P249</f>
        <v>0</v>
      </c>
      <c r="Q247" s="288">
        <f>Q249</f>
        <v>60000</v>
      </c>
      <c r="R247" s="288">
        <f>R249</f>
        <v>60000</v>
      </c>
      <c r="S247" s="289">
        <f>S249</f>
        <v>115900</v>
      </c>
      <c r="T247" s="289">
        <f>T249</f>
        <v>0</v>
      </c>
      <c r="U247" s="16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6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</row>
    <row r="248" spans="1:117" s="10" customFormat="1" x14ac:dyDescent="0.2">
      <c r="A248" s="1"/>
      <c r="B248" s="153"/>
      <c r="C248" s="153"/>
      <c r="D248" s="153"/>
      <c r="E248" s="153"/>
      <c r="F248" s="153"/>
      <c r="G248" s="153"/>
      <c r="H248" s="153"/>
      <c r="I248" s="153"/>
      <c r="J248" s="153"/>
      <c r="K248" s="154" t="s">
        <v>217</v>
      </c>
      <c r="L248" s="159" t="s">
        <v>218</v>
      </c>
      <c r="M248" s="159"/>
      <c r="N248" s="159"/>
      <c r="O248" s="160"/>
      <c r="P248" s="161">
        <v>0</v>
      </c>
      <c r="Q248" s="161">
        <v>60000</v>
      </c>
      <c r="R248" s="161">
        <v>60000</v>
      </c>
      <c r="S248" s="161"/>
      <c r="T248" s="161"/>
      <c r="U248" s="16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6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</row>
    <row r="249" spans="1:117" s="48" customFormat="1" x14ac:dyDescent="0.2">
      <c r="A249" s="1"/>
      <c r="B249" s="164"/>
      <c r="C249" s="164"/>
      <c r="D249" s="164"/>
      <c r="E249" s="164"/>
      <c r="F249" s="164"/>
      <c r="G249" s="164"/>
      <c r="H249" s="164"/>
      <c r="I249" s="164"/>
      <c r="J249" s="259" t="s">
        <v>112</v>
      </c>
      <c r="K249" s="165">
        <v>3</v>
      </c>
      <c r="L249" s="358" t="s">
        <v>115</v>
      </c>
      <c r="M249" s="358"/>
      <c r="N249" s="358"/>
      <c r="O249" s="358"/>
      <c r="P249" s="162">
        <f t="shared" ref="P249:T250" si="8">SUM(P250)</f>
        <v>0</v>
      </c>
      <c r="Q249" s="162">
        <f t="shared" si="8"/>
        <v>60000</v>
      </c>
      <c r="R249" s="162">
        <f t="shared" si="8"/>
        <v>60000</v>
      </c>
      <c r="S249" s="162">
        <f t="shared" si="8"/>
        <v>115900</v>
      </c>
      <c r="T249" s="162">
        <f t="shared" si="8"/>
        <v>0</v>
      </c>
      <c r="U249" s="16"/>
      <c r="V249" s="10"/>
      <c r="W249" s="10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6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</row>
    <row r="250" spans="1:117" s="48" customFormat="1" x14ac:dyDescent="0.2">
      <c r="A250" s="1"/>
      <c r="B250" s="164"/>
      <c r="C250" s="164"/>
      <c r="D250" s="164"/>
      <c r="E250" s="164"/>
      <c r="F250" s="164"/>
      <c r="G250" s="164"/>
      <c r="H250" s="164"/>
      <c r="I250" s="164"/>
      <c r="J250" s="260" t="s">
        <v>112</v>
      </c>
      <c r="K250" s="166"/>
      <c r="L250" s="167">
        <v>32</v>
      </c>
      <c r="M250" s="358" t="s">
        <v>27</v>
      </c>
      <c r="N250" s="358"/>
      <c r="O250" s="358"/>
      <c r="P250" s="162">
        <f t="shared" si="8"/>
        <v>0</v>
      </c>
      <c r="Q250" s="162">
        <f t="shared" si="8"/>
        <v>60000</v>
      </c>
      <c r="R250" s="162">
        <f t="shared" si="8"/>
        <v>60000</v>
      </c>
      <c r="S250" s="162">
        <f t="shared" si="8"/>
        <v>115900</v>
      </c>
      <c r="T250" s="162">
        <f t="shared" si="8"/>
        <v>0</v>
      </c>
      <c r="U250" s="16"/>
      <c r="V250" s="10"/>
      <c r="W250" s="10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6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</row>
    <row r="251" spans="1:117" s="48" customFormat="1" x14ac:dyDescent="0.2">
      <c r="A251" s="1"/>
      <c r="B251" s="303" t="s">
        <v>219</v>
      </c>
      <c r="C251" s="164" t="s">
        <v>217</v>
      </c>
      <c r="D251" s="164"/>
      <c r="E251" s="164"/>
      <c r="F251" s="164"/>
      <c r="G251" s="164"/>
      <c r="H251" s="164"/>
      <c r="I251" s="164"/>
      <c r="J251" s="260" t="s">
        <v>112</v>
      </c>
      <c r="K251" s="166"/>
      <c r="L251" s="185"/>
      <c r="M251" s="169">
        <v>321</v>
      </c>
      <c r="N251" s="169" t="s">
        <v>133</v>
      </c>
      <c r="O251" s="240"/>
      <c r="P251" s="162">
        <f>SUM(P252)</f>
        <v>0</v>
      </c>
      <c r="Q251" s="162">
        <f>SUM(Q252)</f>
        <v>60000</v>
      </c>
      <c r="R251" s="162">
        <f>SUM(R252)</f>
        <v>60000</v>
      </c>
      <c r="S251" s="162">
        <f>SUM(S252)+S253</f>
        <v>115900</v>
      </c>
      <c r="T251" s="162">
        <f>SUM(T252)+T253</f>
        <v>0</v>
      </c>
      <c r="U251" s="16"/>
      <c r="V251" s="10"/>
      <c r="W251" s="10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6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</row>
    <row r="252" spans="1:117" s="48" customFormat="1" x14ac:dyDescent="0.2">
      <c r="A252" s="1"/>
      <c r="B252" s="164"/>
      <c r="C252" s="164"/>
      <c r="D252" s="164"/>
      <c r="E252" s="164"/>
      <c r="F252" s="164"/>
      <c r="G252" s="164"/>
      <c r="H252" s="164"/>
      <c r="I252" s="164"/>
      <c r="J252" s="269" t="s">
        <v>112</v>
      </c>
      <c r="K252" s="166"/>
      <c r="L252" s="185"/>
      <c r="M252" s="216"/>
      <c r="N252" s="220">
        <v>3211</v>
      </c>
      <c r="O252" s="221" t="s">
        <v>134</v>
      </c>
      <c r="P252" s="174">
        <v>0</v>
      </c>
      <c r="Q252" s="174">
        <v>60000</v>
      </c>
      <c r="R252" s="174">
        <v>60000</v>
      </c>
      <c r="S252" s="174">
        <v>107000</v>
      </c>
      <c r="T252" s="174">
        <v>0</v>
      </c>
      <c r="U252" s="16"/>
      <c r="V252" s="10"/>
      <c r="W252" s="10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6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</row>
    <row r="253" spans="1:117" s="48" customFormat="1" x14ac:dyDescent="0.2">
      <c r="A253" s="1"/>
      <c r="B253" s="186"/>
      <c r="C253" s="164"/>
      <c r="D253" s="164"/>
      <c r="E253" s="164"/>
      <c r="F253" s="164"/>
      <c r="G253" s="164"/>
      <c r="H253" s="164"/>
      <c r="I253" s="164"/>
      <c r="J253" s="269" t="s">
        <v>112</v>
      </c>
      <c r="K253" s="166"/>
      <c r="L253" s="185"/>
      <c r="M253" s="185"/>
      <c r="N253" s="196">
        <v>3213</v>
      </c>
      <c r="O253" s="197" t="s">
        <v>33</v>
      </c>
      <c r="P253" s="174"/>
      <c r="Q253" s="174">
        <v>0</v>
      </c>
      <c r="R253" s="174">
        <v>0</v>
      </c>
      <c r="S253" s="174">
        <v>8900</v>
      </c>
      <c r="T253" s="174">
        <v>0</v>
      </c>
      <c r="U253" s="16"/>
      <c r="V253" s="10"/>
      <c r="W253" s="10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6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</row>
    <row r="254" spans="1:117" s="48" customFormat="1" ht="12.75" customHeight="1" x14ac:dyDescent="0.2">
      <c r="A254" s="1"/>
      <c r="B254" s="304" t="s">
        <v>215</v>
      </c>
      <c r="C254" s="305"/>
      <c r="D254" s="305"/>
      <c r="E254" s="305" t="s">
        <v>111</v>
      </c>
      <c r="F254" s="305"/>
      <c r="G254" s="305"/>
      <c r="H254" s="305"/>
      <c r="I254" s="305"/>
      <c r="J254" s="305" t="s">
        <v>112</v>
      </c>
      <c r="K254" s="306"/>
      <c r="L254" s="381" t="s">
        <v>220</v>
      </c>
      <c r="M254" s="381"/>
      <c r="N254" s="381"/>
      <c r="O254" s="381"/>
      <c r="P254" s="307"/>
      <c r="Q254" s="308">
        <f>Q256</f>
        <v>0</v>
      </c>
      <c r="R254" s="308">
        <f>R256</f>
        <v>225000</v>
      </c>
      <c r="S254" s="309">
        <f>S256</f>
        <v>20000</v>
      </c>
      <c r="T254" s="309">
        <f>T256</f>
        <v>225000</v>
      </c>
      <c r="U254" s="16"/>
      <c r="V254" s="10"/>
      <c r="W254" s="10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6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</row>
    <row r="255" spans="1:117" s="48" customFormat="1" x14ac:dyDescent="0.2">
      <c r="A255" s="1"/>
      <c r="B255" s="153"/>
      <c r="C255" s="153"/>
      <c r="D255" s="153"/>
      <c r="E255" s="153"/>
      <c r="F255" s="153"/>
      <c r="G255" s="153"/>
      <c r="H255" s="153"/>
      <c r="I255" s="153"/>
      <c r="J255" s="153"/>
      <c r="K255" s="154" t="s">
        <v>217</v>
      </c>
      <c r="L255" s="159" t="s">
        <v>218</v>
      </c>
      <c r="M255" s="159"/>
      <c r="N255" s="159"/>
      <c r="O255" s="160"/>
      <c r="P255" s="161">
        <v>0</v>
      </c>
      <c r="Q255" s="161">
        <v>0</v>
      </c>
      <c r="R255" s="161">
        <f t="shared" ref="R255:T256" si="9">R256</f>
        <v>225000</v>
      </c>
      <c r="S255" s="161">
        <f t="shared" si="9"/>
        <v>20000</v>
      </c>
      <c r="T255" s="161">
        <f t="shared" si="9"/>
        <v>225000</v>
      </c>
      <c r="U255" s="16"/>
      <c r="V255" s="10"/>
      <c r="W255" s="10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6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</row>
    <row r="256" spans="1:117" s="48" customFormat="1" x14ac:dyDescent="0.2">
      <c r="A256" s="43"/>
      <c r="B256" s="164"/>
      <c r="C256" s="164"/>
      <c r="D256" s="164"/>
      <c r="E256" s="164"/>
      <c r="F256" s="164"/>
      <c r="G256" s="164"/>
      <c r="H256" s="164"/>
      <c r="I256" s="164"/>
      <c r="J256" s="310" t="s">
        <v>112</v>
      </c>
      <c r="K256" s="165">
        <v>3</v>
      </c>
      <c r="L256" s="358" t="s">
        <v>115</v>
      </c>
      <c r="M256" s="358"/>
      <c r="N256" s="358"/>
      <c r="O256" s="358"/>
      <c r="P256" s="174"/>
      <c r="Q256" s="162">
        <f>Q257</f>
        <v>0</v>
      </c>
      <c r="R256" s="162">
        <f t="shared" si="9"/>
        <v>225000</v>
      </c>
      <c r="S256" s="162">
        <f t="shared" si="9"/>
        <v>20000</v>
      </c>
      <c r="T256" s="162">
        <f t="shared" si="9"/>
        <v>225000</v>
      </c>
      <c r="U256" s="16"/>
      <c r="V256" s="10"/>
      <c r="W256" s="10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6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</row>
    <row r="257" spans="1:117" s="48" customFormat="1" x14ac:dyDescent="0.2">
      <c r="A257" s="43"/>
      <c r="B257" s="164"/>
      <c r="C257" s="164"/>
      <c r="D257" s="164"/>
      <c r="E257" s="164"/>
      <c r="F257" s="164"/>
      <c r="G257" s="164"/>
      <c r="H257" s="164"/>
      <c r="I257" s="164"/>
      <c r="J257" s="310" t="s">
        <v>112</v>
      </c>
      <c r="K257" s="166"/>
      <c r="L257" s="167">
        <v>32</v>
      </c>
      <c r="M257" s="358" t="s">
        <v>27</v>
      </c>
      <c r="N257" s="358"/>
      <c r="O257" s="358"/>
      <c r="P257" s="174"/>
      <c r="Q257" s="162">
        <f>Q258+Q260</f>
        <v>0</v>
      </c>
      <c r="R257" s="162">
        <f>R258+R260</f>
        <v>225000</v>
      </c>
      <c r="S257" s="162">
        <f>S258+S260</f>
        <v>20000</v>
      </c>
      <c r="T257" s="162">
        <f>T258+T260</f>
        <v>225000</v>
      </c>
      <c r="U257" s="16"/>
      <c r="V257" s="10"/>
      <c r="W257" s="10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6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</row>
    <row r="258" spans="1:117" s="48" customFormat="1" x14ac:dyDescent="0.2">
      <c r="A258" s="43"/>
      <c r="B258" s="164" t="s">
        <v>221</v>
      </c>
      <c r="C258" s="164" t="s">
        <v>217</v>
      </c>
      <c r="D258" s="164"/>
      <c r="E258" s="164"/>
      <c r="F258" s="164"/>
      <c r="G258" s="164"/>
      <c r="H258" s="164"/>
      <c r="I258" s="164"/>
      <c r="J258" s="310" t="s">
        <v>112</v>
      </c>
      <c r="K258" s="166"/>
      <c r="L258" s="185"/>
      <c r="M258" s="169">
        <v>321</v>
      </c>
      <c r="N258" s="169" t="s">
        <v>133</v>
      </c>
      <c r="O258" s="240"/>
      <c r="P258" s="174"/>
      <c r="Q258" s="162">
        <f>Q259</f>
        <v>0</v>
      </c>
      <c r="R258" s="162">
        <f>R259</f>
        <v>70000</v>
      </c>
      <c r="S258" s="162">
        <f>S259</f>
        <v>20000</v>
      </c>
      <c r="T258" s="162">
        <v>70000</v>
      </c>
      <c r="U258" s="16"/>
      <c r="V258" s="10"/>
      <c r="W258" s="10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6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</row>
    <row r="259" spans="1:117" s="48" customFormat="1" x14ac:dyDescent="0.2">
      <c r="A259" s="43"/>
      <c r="B259" s="164"/>
      <c r="C259" s="164"/>
      <c r="D259" s="164"/>
      <c r="E259" s="164"/>
      <c r="F259" s="164"/>
      <c r="G259" s="164"/>
      <c r="H259" s="164"/>
      <c r="I259" s="164"/>
      <c r="J259" s="310" t="s">
        <v>112</v>
      </c>
      <c r="K259" s="166"/>
      <c r="L259" s="185"/>
      <c r="M259" s="216"/>
      <c r="N259" s="241">
        <v>3211</v>
      </c>
      <c r="O259" s="242" t="s">
        <v>134</v>
      </c>
      <c r="P259" s="174"/>
      <c r="Q259" s="174">
        <v>0</v>
      </c>
      <c r="R259" s="174">
        <v>70000</v>
      </c>
      <c r="S259" s="174">
        <v>20000</v>
      </c>
      <c r="T259" s="174">
        <v>0</v>
      </c>
      <c r="U259" s="16"/>
      <c r="V259" s="10"/>
      <c r="W259" s="10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6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</row>
    <row r="260" spans="1:117" s="48" customFormat="1" x14ac:dyDescent="0.2">
      <c r="A260" s="43"/>
      <c r="B260" s="164" t="s">
        <v>222</v>
      </c>
      <c r="C260" s="164" t="s">
        <v>217</v>
      </c>
      <c r="D260" s="164"/>
      <c r="E260" s="164"/>
      <c r="F260" s="164"/>
      <c r="G260" s="164"/>
      <c r="H260" s="164"/>
      <c r="I260" s="164"/>
      <c r="J260" s="310" t="s">
        <v>112</v>
      </c>
      <c r="K260" s="166"/>
      <c r="L260" s="185"/>
      <c r="M260" s="167">
        <v>329</v>
      </c>
      <c r="N260" s="167" t="s">
        <v>144</v>
      </c>
      <c r="O260" s="214"/>
      <c r="P260" s="174"/>
      <c r="Q260" s="162">
        <f>Q261</f>
        <v>0</v>
      </c>
      <c r="R260" s="162">
        <f>R261</f>
        <v>155000</v>
      </c>
      <c r="S260" s="162">
        <f>S261</f>
        <v>0</v>
      </c>
      <c r="T260" s="162">
        <v>155000</v>
      </c>
      <c r="U260" s="16"/>
      <c r="V260" s="10"/>
      <c r="W260" s="10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6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</row>
    <row r="261" spans="1:117" s="48" customFormat="1" x14ac:dyDescent="0.2">
      <c r="A261" s="43"/>
      <c r="B261" s="186"/>
      <c r="C261" s="186"/>
      <c r="D261" s="186"/>
      <c r="E261" s="186"/>
      <c r="F261" s="186"/>
      <c r="G261" s="186"/>
      <c r="H261" s="186"/>
      <c r="I261" s="186"/>
      <c r="J261" s="311" t="s">
        <v>112</v>
      </c>
      <c r="K261" s="165"/>
      <c r="L261" s="167"/>
      <c r="M261" s="189"/>
      <c r="N261" s="189">
        <v>3299</v>
      </c>
      <c r="O261" s="264" t="s">
        <v>147</v>
      </c>
      <c r="P261" s="191"/>
      <c r="Q261" s="191">
        <v>0</v>
      </c>
      <c r="R261" s="191">
        <v>155000</v>
      </c>
      <c r="S261" s="191">
        <v>0</v>
      </c>
      <c r="T261" s="191">
        <v>0</v>
      </c>
      <c r="U261" s="16"/>
      <c r="V261" s="10"/>
      <c r="W261" s="10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6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</row>
    <row r="262" spans="1:117" s="2" customFormat="1" ht="22.5" customHeight="1" x14ac:dyDescent="0.2">
      <c r="A262" s="27"/>
      <c r="B262" s="304" t="s">
        <v>223</v>
      </c>
      <c r="C262" s="144"/>
      <c r="D262" s="144"/>
      <c r="E262" s="144" t="s">
        <v>111</v>
      </c>
      <c r="F262" s="144"/>
      <c r="G262" s="144"/>
      <c r="H262" s="144"/>
      <c r="I262" s="144"/>
      <c r="J262" s="144" t="s">
        <v>112</v>
      </c>
      <c r="K262" s="145"/>
      <c r="L262" s="379" t="s">
        <v>224</v>
      </c>
      <c r="M262" s="379"/>
      <c r="N262" s="379"/>
      <c r="O262" s="379"/>
      <c r="P262" s="146">
        <f>P265</f>
        <v>0</v>
      </c>
      <c r="Q262" s="146">
        <f>Q265</f>
        <v>220000</v>
      </c>
      <c r="R262" s="146">
        <f>R265</f>
        <v>220000</v>
      </c>
      <c r="S262" s="147">
        <f>S265</f>
        <v>0</v>
      </c>
      <c r="T262" s="147">
        <f>T265</f>
        <v>0</v>
      </c>
      <c r="U262" s="16"/>
      <c r="V262" s="10"/>
      <c r="W262" s="10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6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</row>
    <row r="263" spans="1:117" s="10" customFormat="1" ht="21" hidden="1" customHeight="1" x14ac:dyDescent="0.2">
      <c r="A263" s="1"/>
      <c r="B263" s="153"/>
      <c r="C263" s="153"/>
      <c r="D263" s="153"/>
      <c r="E263" s="153"/>
      <c r="F263" s="153"/>
      <c r="G263" s="153"/>
      <c r="H263" s="153"/>
      <c r="I263" s="153"/>
      <c r="J263" s="153"/>
      <c r="K263" s="154" t="s">
        <v>23</v>
      </c>
      <c r="L263" s="159" t="s">
        <v>24</v>
      </c>
      <c r="M263" s="159"/>
      <c r="N263" s="159"/>
      <c r="O263" s="160"/>
      <c r="P263" s="161">
        <v>0</v>
      </c>
      <c r="Q263" s="161">
        <v>0</v>
      </c>
      <c r="R263" s="161"/>
      <c r="S263" s="162"/>
      <c r="T263" s="162"/>
      <c r="U263" s="16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6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</row>
    <row r="264" spans="1:117" s="10" customFormat="1" x14ac:dyDescent="0.2">
      <c r="A264" s="1"/>
      <c r="B264" s="153"/>
      <c r="C264" s="153"/>
      <c r="D264" s="153"/>
      <c r="E264" s="153"/>
      <c r="F264" s="153"/>
      <c r="G264" s="153"/>
      <c r="H264" s="153"/>
      <c r="I264" s="153"/>
      <c r="J264" s="153"/>
      <c r="K264" s="154" t="s">
        <v>225</v>
      </c>
      <c r="L264" s="159" t="s">
        <v>226</v>
      </c>
      <c r="M264" s="159"/>
      <c r="N264" s="159"/>
      <c r="O264" s="160"/>
      <c r="P264" s="161">
        <f t="shared" ref="P264:Q266" si="10">P265</f>
        <v>0</v>
      </c>
      <c r="Q264" s="161">
        <f t="shared" si="10"/>
        <v>220000</v>
      </c>
      <c r="R264" s="161">
        <f>R265</f>
        <v>220000</v>
      </c>
      <c r="S264" s="161">
        <f t="shared" ref="S264:T266" si="11">S265</f>
        <v>0</v>
      </c>
      <c r="T264" s="161">
        <f t="shared" si="11"/>
        <v>0</v>
      </c>
      <c r="U264" s="16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6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</row>
    <row r="265" spans="1:117" s="48" customFormat="1" x14ac:dyDescent="0.2">
      <c r="A265" s="1"/>
      <c r="B265" s="164"/>
      <c r="C265" s="164"/>
      <c r="D265" s="164"/>
      <c r="E265" s="164"/>
      <c r="F265" s="164"/>
      <c r="G265" s="164"/>
      <c r="H265" s="164"/>
      <c r="I265" s="164"/>
      <c r="J265" s="164" t="s">
        <v>112</v>
      </c>
      <c r="K265" s="165">
        <v>3</v>
      </c>
      <c r="L265" s="357" t="s">
        <v>115</v>
      </c>
      <c r="M265" s="357"/>
      <c r="N265" s="357"/>
      <c r="O265" s="357"/>
      <c r="P265" s="162">
        <f t="shared" si="10"/>
        <v>0</v>
      </c>
      <c r="Q265" s="162">
        <f t="shared" si="10"/>
        <v>220000</v>
      </c>
      <c r="R265" s="162">
        <f>R266</f>
        <v>220000</v>
      </c>
      <c r="S265" s="162">
        <f t="shared" si="11"/>
        <v>0</v>
      </c>
      <c r="T265" s="162">
        <f t="shared" si="11"/>
        <v>0</v>
      </c>
      <c r="U265" s="16"/>
      <c r="V265" s="10"/>
      <c r="W265" s="10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6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</row>
    <row r="266" spans="1:117" s="48" customFormat="1" x14ac:dyDescent="0.2">
      <c r="A266" s="1"/>
      <c r="B266" s="164"/>
      <c r="C266" s="164"/>
      <c r="D266" s="164"/>
      <c r="E266" s="164"/>
      <c r="F266" s="164"/>
      <c r="G266" s="164"/>
      <c r="H266" s="164"/>
      <c r="I266" s="164"/>
      <c r="J266" s="164" t="s">
        <v>112</v>
      </c>
      <c r="K266" s="166"/>
      <c r="L266" s="167">
        <v>32</v>
      </c>
      <c r="M266" s="357" t="s">
        <v>27</v>
      </c>
      <c r="N266" s="357"/>
      <c r="O266" s="357"/>
      <c r="P266" s="162">
        <f t="shared" si="10"/>
        <v>0</v>
      </c>
      <c r="Q266" s="162">
        <f t="shared" si="10"/>
        <v>220000</v>
      </c>
      <c r="R266" s="162">
        <f>R267</f>
        <v>220000</v>
      </c>
      <c r="S266" s="162">
        <f t="shared" si="11"/>
        <v>0</v>
      </c>
      <c r="T266" s="162">
        <f t="shared" si="11"/>
        <v>0</v>
      </c>
      <c r="U266" s="16"/>
      <c r="V266" s="10"/>
      <c r="W266" s="10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6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</row>
    <row r="267" spans="1:117" s="48" customFormat="1" x14ac:dyDescent="0.2">
      <c r="A267" s="1"/>
      <c r="B267" s="303" t="s">
        <v>227</v>
      </c>
      <c r="C267" s="164" t="s">
        <v>225</v>
      </c>
      <c r="D267" s="164"/>
      <c r="E267" s="164"/>
      <c r="F267" s="164"/>
      <c r="G267" s="164"/>
      <c r="H267" s="164"/>
      <c r="I267" s="164"/>
      <c r="J267" s="164" t="s">
        <v>112</v>
      </c>
      <c r="K267" s="166"/>
      <c r="L267" s="185"/>
      <c r="M267" s="169">
        <v>321</v>
      </c>
      <c r="N267" s="169" t="s">
        <v>133</v>
      </c>
      <c r="O267" s="240"/>
      <c r="P267" s="162">
        <f>SUM(P268:P268)</f>
        <v>0</v>
      </c>
      <c r="Q267" s="162">
        <f>SUM(Q268:Q268)</f>
        <v>220000</v>
      </c>
      <c r="R267" s="162">
        <f>SUM(R268:R268)</f>
        <v>220000</v>
      </c>
      <c r="S267" s="162">
        <f>SUM(S268:S268)</f>
        <v>0</v>
      </c>
      <c r="T267" s="162">
        <f>SUM(T268:T268)</f>
        <v>0</v>
      </c>
      <c r="U267" s="16"/>
      <c r="V267" s="10"/>
      <c r="W267" s="10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6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</row>
    <row r="268" spans="1:117" s="48" customFormat="1" x14ac:dyDescent="0.2">
      <c r="A268" s="1"/>
      <c r="B268" s="186"/>
      <c r="C268" s="186"/>
      <c r="D268" s="186"/>
      <c r="E268" s="186"/>
      <c r="F268" s="186"/>
      <c r="G268" s="186"/>
      <c r="H268" s="186"/>
      <c r="I268" s="186"/>
      <c r="J268" s="186" t="s">
        <v>112</v>
      </c>
      <c r="K268" s="165"/>
      <c r="L268" s="167"/>
      <c r="M268" s="169"/>
      <c r="N268" s="312">
        <v>3213</v>
      </c>
      <c r="O268" s="313" t="s">
        <v>214</v>
      </c>
      <c r="P268" s="191">
        <v>0</v>
      </c>
      <c r="Q268" s="191">
        <v>220000</v>
      </c>
      <c r="R268" s="191">
        <v>220000</v>
      </c>
      <c r="S268" s="191">
        <v>0</v>
      </c>
      <c r="T268" s="191">
        <v>0</v>
      </c>
      <c r="U268" s="16"/>
      <c r="V268" s="10"/>
      <c r="W268" s="10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6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</row>
    <row r="269" spans="1:117" s="2" customFormat="1" ht="30" customHeight="1" x14ac:dyDescent="0.2">
      <c r="A269" s="27"/>
      <c r="B269" s="304" t="s">
        <v>223</v>
      </c>
      <c r="C269" s="144"/>
      <c r="D269" s="144"/>
      <c r="E269" s="144" t="s">
        <v>111</v>
      </c>
      <c r="F269" s="144"/>
      <c r="G269" s="144"/>
      <c r="H269" s="144"/>
      <c r="I269" s="144"/>
      <c r="J269" s="144" t="s">
        <v>112</v>
      </c>
      <c r="K269" s="145"/>
      <c r="L269" s="379" t="s">
        <v>228</v>
      </c>
      <c r="M269" s="379"/>
      <c r="N269" s="379"/>
      <c r="O269" s="379"/>
      <c r="P269" s="146">
        <f>P272</f>
        <v>0</v>
      </c>
      <c r="Q269" s="146">
        <f>Q272</f>
        <v>800000</v>
      </c>
      <c r="R269" s="146">
        <f>R272</f>
        <v>0</v>
      </c>
      <c r="S269" s="147">
        <f>S272</f>
        <v>0</v>
      </c>
      <c r="T269" s="147">
        <f>T272</f>
        <v>0</v>
      </c>
      <c r="U269" s="16"/>
      <c r="V269" s="10"/>
      <c r="W269" s="10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6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</row>
    <row r="270" spans="1:117" s="10" customFormat="1" ht="21" hidden="1" customHeight="1" x14ac:dyDescent="0.2">
      <c r="A270" s="1"/>
      <c r="B270" s="153"/>
      <c r="C270" s="153"/>
      <c r="D270" s="153"/>
      <c r="E270" s="153"/>
      <c r="F270" s="153"/>
      <c r="G270" s="153"/>
      <c r="H270" s="153"/>
      <c r="I270" s="153"/>
      <c r="J270" s="153"/>
      <c r="K270" s="154" t="s">
        <v>23</v>
      </c>
      <c r="L270" s="159" t="s">
        <v>24</v>
      </c>
      <c r="M270" s="159"/>
      <c r="N270" s="159"/>
      <c r="O270" s="160"/>
      <c r="P270" s="161">
        <v>0</v>
      </c>
      <c r="Q270" s="161">
        <v>0</v>
      </c>
      <c r="R270" s="161"/>
      <c r="S270" s="162"/>
      <c r="T270" s="162"/>
      <c r="U270" s="16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6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</row>
    <row r="271" spans="1:117" s="10" customFormat="1" x14ac:dyDescent="0.2">
      <c r="A271" s="1"/>
      <c r="B271" s="153"/>
      <c r="C271" s="153"/>
      <c r="D271" s="153"/>
      <c r="E271" s="153"/>
      <c r="F271" s="153"/>
      <c r="G271" s="153"/>
      <c r="H271" s="153"/>
      <c r="I271" s="153"/>
      <c r="J271" s="153"/>
      <c r="K271" s="154" t="s">
        <v>225</v>
      </c>
      <c r="L271" s="159" t="s">
        <v>226</v>
      </c>
      <c r="M271" s="159"/>
      <c r="N271" s="159"/>
      <c r="O271" s="160"/>
      <c r="P271" s="161">
        <f t="shared" ref="P271:Q273" si="12">P272</f>
        <v>0</v>
      </c>
      <c r="Q271" s="161">
        <f t="shared" si="12"/>
        <v>800000</v>
      </c>
      <c r="R271" s="161">
        <f>R272</f>
        <v>0</v>
      </c>
      <c r="S271" s="161">
        <f t="shared" ref="S271:T273" si="13">S272</f>
        <v>0</v>
      </c>
      <c r="T271" s="161">
        <f t="shared" si="13"/>
        <v>0</v>
      </c>
      <c r="U271" s="16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6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</row>
    <row r="272" spans="1:117" s="48" customFormat="1" x14ac:dyDescent="0.2">
      <c r="A272" s="1"/>
      <c r="B272" s="164"/>
      <c r="C272" s="164"/>
      <c r="D272" s="164"/>
      <c r="E272" s="164"/>
      <c r="F272" s="164"/>
      <c r="G272" s="164"/>
      <c r="H272" s="164"/>
      <c r="I272" s="164"/>
      <c r="J272" s="164" t="s">
        <v>112</v>
      </c>
      <c r="K272" s="165">
        <v>4</v>
      </c>
      <c r="L272" s="358" t="s">
        <v>86</v>
      </c>
      <c r="M272" s="358"/>
      <c r="N272" s="358"/>
      <c r="O272" s="358"/>
      <c r="P272" s="162">
        <f t="shared" si="12"/>
        <v>0</v>
      </c>
      <c r="Q272" s="162">
        <f t="shared" si="12"/>
        <v>800000</v>
      </c>
      <c r="R272" s="162">
        <f>R273</f>
        <v>0</v>
      </c>
      <c r="S272" s="162">
        <f t="shared" si="13"/>
        <v>0</v>
      </c>
      <c r="T272" s="162">
        <f t="shared" si="13"/>
        <v>0</v>
      </c>
      <c r="U272" s="16"/>
      <c r="V272" s="10"/>
      <c r="W272" s="10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6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</row>
    <row r="273" spans="1:117" s="48" customFormat="1" x14ac:dyDescent="0.2">
      <c r="A273" s="1"/>
      <c r="B273" s="164"/>
      <c r="C273" s="164"/>
      <c r="D273" s="164"/>
      <c r="E273" s="164"/>
      <c r="F273" s="164"/>
      <c r="G273" s="164"/>
      <c r="H273" s="164"/>
      <c r="I273" s="164"/>
      <c r="J273" s="164" t="s">
        <v>112</v>
      </c>
      <c r="K273" s="166"/>
      <c r="L273" s="169">
        <v>42</v>
      </c>
      <c r="M273" s="216" t="s">
        <v>91</v>
      </c>
      <c r="N273" s="167"/>
      <c r="O273" s="214"/>
      <c r="P273" s="162">
        <f t="shared" si="12"/>
        <v>0</v>
      </c>
      <c r="Q273" s="162">
        <f t="shared" si="12"/>
        <v>800000</v>
      </c>
      <c r="R273" s="162">
        <f>R274</f>
        <v>0</v>
      </c>
      <c r="S273" s="162">
        <f t="shared" si="13"/>
        <v>0</v>
      </c>
      <c r="T273" s="162">
        <f t="shared" si="13"/>
        <v>0</v>
      </c>
      <c r="U273" s="16"/>
      <c r="V273" s="10"/>
      <c r="W273" s="10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6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</row>
    <row r="274" spans="1:117" s="48" customFormat="1" x14ac:dyDescent="0.2">
      <c r="A274" s="1"/>
      <c r="B274" s="303" t="s">
        <v>229</v>
      </c>
      <c r="C274" s="164" t="s">
        <v>225</v>
      </c>
      <c r="D274" s="164"/>
      <c r="E274" s="164"/>
      <c r="F274" s="164"/>
      <c r="G274" s="164"/>
      <c r="H274" s="164"/>
      <c r="I274" s="164"/>
      <c r="J274" s="164" t="s">
        <v>112</v>
      </c>
      <c r="K274" s="166"/>
      <c r="L274" s="185"/>
      <c r="M274" s="216">
        <v>422</v>
      </c>
      <c r="N274" s="167" t="s">
        <v>96</v>
      </c>
      <c r="O274" s="214"/>
      <c r="P274" s="162">
        <f>SUM(P275:P276)</f>
        <v>0</v>
      </c>
      <c r="Q274" s="162">
        <f>SUM(Q275:Q276)</f>
        <v>800000</v>
      </c>
      <c r="R274" s="162">
        <f>SUM(R275:R276)</f>
        <v>0</v>
      </c>
      <c r="S274" s="162">
        <f>SUM(S275:S276)</f>
        <v>0</v>
      </c>
      <c r="T274" s="162">
        <f>SUM(T275:T276)</f>
        <v>0</v>
      </c>
      <c r="U274" s="16"/>
      <c r="V274" s="10"/>
      <c r="W274" s="10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6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</row>
    <row r="275" spans="1:117" s="48" customFormat="1" x14ac:dyDescent="0.2">
      <c r="A275" s="1"/>
      <c r="B275" s="164"/>
      <c r="C275" s="164"/>
      <c r="D275" s="164"/>
      <c r="E275" s="164"/>
      <c r="F275" s="164"/>
      <c r="G275" s="164"/>
      <c r="H275" s="164"/>
      <c r="I275" s="164"/>
      <c r="J275" s="164" t="s">
        <v>112</v>
      </c>
      <c r="K275" s="166"/>
      <c r="L275" s="185"/>
      <c r="M275" s="216"/>
      <c r="N275" s="241">
        <v>4221</v>
      </c>
      <c r="O275" s="242" t="s">
        <v>160</v>
      </c>
      <c r="P275" s="174">
        <v>0</v>
      </c>
      <c r="Q275" s="174">
        <v>600000</v>
      </c>
      <c r="R275" s="174">
        <v>0</v>
      </c>
      <c r="S275" s="174">
        <v>0</v>
      </c>
      <c r="T275" s="174">
        <v>0</v>
      </c>
      <c r="U275" s="16"/>
      <c r="V275" s="10"/>
      <c r="W275" s="10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6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</row>
    <row r="276" spans="1:117" s="48" customFormat="1" x14ac:dyDescent="0.2">
      <c r="A276" s="1"/>
      <c r="B276" s="186"/>
      <c r="C276" s="186"/>
      <c r="D276" s="186"/>
      <c r="E276" s="186"/>
      <c r="F276" s="186"/>
      <c r="G276" s="186"/>
      <c r="H276" s="186"/>
      <c r="I276" s="186"/>
      <c r="J276" s="186" t="s">
        <v>112</v>
      </c>
      <c r="K276" s="165"/>
      <c r="L276" s="167"/>
      <c r="M276" s="167"/>
      <c r="N276" s="189">
        <v>4227</v>
      </c>
      <c r="O276" s="264" t="s">
        <v>230</v>
      </c>
      <c r="P276" s="191">
        <v>0</v>
      </c>
      <c r="Q276" s="191">
        <v>200000</v>
      </c>
      <c r="R276" s="191">
        <v>0</v>
      </c>
      <c r="S276" s="191">
        <v>0</v>
      </c>
      <c r="T276" s="191">
        <v>0</v>
      </c>
      <c r="U276" s="16"/>
      <c r="V276" s="10"/>
      <c r="W276" s="10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6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</row>
    <row r="277" spans="1:117" s="56" customFormat="1" x14ac:dyDescent="0.2">
      <c r="A277" s="54" t="s">
        <v>110</v>
      </c>
      <c r="B277" s="304" t="s">
        <v>231</v>
      </c>
      <c r="C277" s="144"/>
      <c r="D277" s="144"/>
      <c r="E277" s="144" t="s">
        <v>111</v>
      </c>
      <c r="F277" s="144"/>
      <c r="G277" s="144"/>
      <c r="H277" s="144"/>
      <c r="I277" s="144"/>
      <c r="J277" s="144" t="s">
        <v>112</v>
      </c>
      <c r="K277" s="145"/>
      <c r="L277" s="314" t="s">
        <v>232</v>
      </c>
      <c r="M277" s="314"/>
      <c r="N277" s="314"/>
      <c r="O277" s="315"/>
      <c r="P277" s="146">
        <f>P279</f>
        <v>0</v>
      </c>
      <c r="Q277" s="146">
        <f>Q279</f>
        <v>0</v>
      </c>
      <c r="R277" s="146">
        <f>R279</f>
        <v>9600</v>
      </c>
      <c r="S277" s="147">
        <f>S279</f>
        <v>12900</v>
      </c>
      <c r="T277" s="147">
        <f>T279</f>
        <v>28800</v>
      </c>
      <c r="U277" s="16"/>
      <c r="V277" s="10"/>
      <c r="W277" s="10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6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</row>
    <row r="278" spans="1:117" s="56" customFormat="1" x14ac:dyDescent="0.2">
      <c r="A278" s="57"/>
      <c r="B278" s="153"/>
      <c r="C278" s="153"/>
      <c r="D278" s="153"/>
      <c r="E278" s="153"/>
      <c r="F278" s="153"/>
      <c r="G278" s="153"/>
      <c r="H278" s="153"/>
      <c r="I278" s="153"/>
      <c r="J278" s="153"/>
      <c r="K278" s="154" t="s">
        <v>225</v>
      </c>
      <c r="L278" s="316" t="s">
        <v>233</v>
      </c>
      <c r="M278" s="159"/>
      <c r="N278" s="159"/>
      <c r="O278" s="160"/>
      <c r="P278" s="161">
        <f>P279</f>
        <v>0</v>
      </c>
      <c r="Q278" s="161">
        <f>Q279</f>
        <v>0</v>
      </c>
      <c r="R278" s="161">
        <f>R279</f>
        <v>9600</v>
      </c>
      <c r="S278" s="161">
        <f>S279</f>
        <v>12900</v>
      </c>
      <c r="T278" s="161">
        <f>T279</f>
        <v>28800</v>
      </c>
      <c r="U278" s="16"/>
      <c r="V278" s="10"/>
      <c r="W278" s="10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6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</row>
    <row r="279" spans="1:117" s="58" customFormat="1" ht="17.25" customHeight="1" x14ac:dyDescent="0.2">
      <c r="B279" s="317"/>
      <c r="C279" s="317"/>
      <c r="D279" s="317"/>
      <c r="E279" s="317"/>
      <c r="F279" s="317"/>
      <c r="G279" s="317"/>
      <c r="H279" s="317"/>
      <c r="I279" s="317"/>
      <c r="J279" s="318" t="s">
        <v>112</v>
      </c>
      <c r="K279" s="319">
        <v>3</v>
      </c>
      <c r="L279" s="320" t="s">
        <v>115</v>
      </c>
      <c r="M279" s="320"/>
      <c r="N279" s="320"/>
      <c r="O279" s="321"/>
      <c r="P279" s="317"/>
      <c r="Q279" s="322">
        <f t="shared" ref="Q279:T280" si="14">Q280</f>
        <v>0</v>
      </c>
      <c r="R279" s="322">
        <f t="shared" si="14"/>
        <v>9600</v>
      </c>
      <c r="S279" s="239">
        <f t="shared" si="14"/>
        <v>12900</v>
      </c>
      <c r="T279" s="239">
        <f t="shared" si="14"/>
        <v>28800</v>
      </c>
      <c r="U279" s="16"/>
      <c r="V279" s="10"/>
      <c r="W279" s="10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6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</row>
    <row r="280" spans="1:117" s="58" customFormat="1" ht="19.7" customHeight="1" x14ac:dyDescent="0.2">
      <c r="B280" s="317"/>
      <c r="C280" s="317"/>
      <c r="D280" s="317"/>
      <c r="E280" s="317"/>
      <c r="F280" s="317"/>
      <c r="G280" s="317"/>
      <c r="H280" s="317"/>
      <c r="I280" s="317"/>
      <c r="J280" s="318" t="s">
        <v>112</v>
      </c>
      <c r="K280" s="323"/>
      <c r="L280" s="233">
        <v>32</v>
      </c>
      <c r="M280" s="233" t="s">
        <v>130</v>
      </c>
      <c r="N280" s="233"/>
      <c r="O280" s="324"/>
      <c r="P280" s="317"/>
      <c r="Q280" s="322">
        <f t="shared" si="14"/>
        <v>0</v>
      </c>
      <c r="R280" s="322">
        <f t="shared" si="14"/>
        <v>9600</v>
      </c>
      <c r="S280" s="239">
        <f t="shared" si="14"/>
        <v>12900</v>
      </c>
      <c r="T280" s="239">
        <f t="shared" si="14"/>
        <v>28800</v>
      </c>
      <c r="U280" s="16"/>
      <c r="V280" s="10"/>
      <c r="W280" s="10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6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</row>
    <row r="281" spans="1:117" s="58" customFormat="1" ht="21" customHeight="1" x14ac:dyDescent="0.2">
      <c r="B281" s="318" t="s">
        <v>234</v>
      </c>
      <c r="C281" s="318" t="s">
        <v>225</v>
      </c>
      <c r="D281" s="317"/>
      <c r="E281" s="317"/>
      <c r="F281" s="317"/>
      <c r="G281" s="317"/>
      <c r="H281" s="317"/>
      <c r="I281" s="317"/>
      <c r="J281" s="318" t="s">
        <v>112</v>
      </c>
      <c r="K281" s="325"/>
      <c r="L281" s="325"/>
      <c r="M281" s="233">
        <v>322</v>
      </c>
      <c r="N281" s="326" t="s">
        <v>37</v>
      </c>
      <c r="O281" s="327"/>
      <c r="P281" s="322"/>
      <c r="Q281" s="322">
        <f>SUM(Q282:Q282)</f>
        <v>0</v>
      </c>
      <c r="R281" s="322">
        <f>SUM(R282:R282)</f>
        <v>9600</v>
      </c>
      <c r="S281" s="239">
        <f>SUM(S282:S282)</f>
        <v>12900</v>
      </c>
      <c r="T281" s="239">
        <v>28800</v>
      </c>
      <c r="U281" s="16"/>
      <c r="V281" s="10"/>
      <c r="W281" s="10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6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</row>
    <row r="282" spans="1:117" s="58" customFormat="1" ht="12.75" customHeight="1" thickBot="1" x14ac:dyDescent="0.25">
      <c r="B282" s="324"/>
      <c r="C282" s="324"/>
      <c r="D282" s="324"/>
      <c r="E282" s="324"/>
      <c r="F282" s="324"/>
      <c r="G282" s="324"/>
      <c r="H282" s="324"/>
      <c r="I282" s="324"/>
      <c r="J282" s="328" t="s">
        <v>112</v>
      </c>
      <c r="K282" s="329"/>
      <c r="L282" s="329"/>
      <c r="M282" s="329"/>
      <c r="N282" s="330">
        <v>3222</v>
      </c>
      <c r="O282" s="331" t="s">
        <v>235</v>
      </c>
      <c r="P282" s="324"/>
      <c r="Q282" s="332">
        <v>0</v>
      </c>
      <c r="R282" s="332">
        <v>9600</v>
      </c>
      <c r="S282" s="333">
        <v>12900</v>
      </c>
      <c r="T282" s="333">
        <v>0</v>
      </c>
      <c r="U282" s="16"/>
      <c r="V282" s="10"/>
      <c r="W282" s="10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6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</row>
    <row r="283" spans="1:117" s="2" customFormat="1" ht="23.45" customHeight="1" x14ac:dyDescent="0.2">
      <c r="A283" s="365" t="s">
        <v>0</v>
      </c>
      <c r="B283" s="362" t="s">
        <v>0</v>
      </c>
      <c r="C283" s="369" t="s">
        <v>1</v>
      </c>
      <c r="D283" s="369"/>
      <c r="E283" s="369"/>
      <c r="F283" s="369"/>
      <c r="G283" s="369"/>
      <c r="H283" s="369"/>
      <c r="I283" s="369"/>
      <c r="J283" s="369" t="s">
        <v>2</v>
      </c>
      <c r="K283" s="372" t="s">
        <v>3</v>
      </c>
      <c r="L283" s="372"/>
      <c r="M283" s="372"/>
      <c r="N283" s="372"/>
      <c r="O283" s="375" t="s">
        <v>4</v>
      </c>
      <c r="P283" s="362" t="s">
        <v>5</v>
      </c>
      <c r="Q283" s="362" t="s">
        <v>6</v>
      </c>
      <c r="R283" s="362" t="s">
        <v>7</v>
      </c>
      <c r="S283" s="362" t="s">
        <v>8</v>
      </c>
      <c r="T283" s="359" t="s">
        <v>283</v>
      </c>
      <c r="U283" s="16"/>
      <c r="V283" s="10"/>
      <c r="W283" s="10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6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</row>
    <row r="284" spans="1:117" s="2" customFormat="1" ht="12.75" customHeight="1" x14ac:dyDescent="0.2">
      <c r="A284" s="366"/>
      <c r="B284" s="363"/>
      <c r="C284" s="370"/>
      <c r="D284" s="370"/>
      <c r="E284" s="370"/>
      <c r="F284" s="370"/>
      <c r="G284" s="370"/>
      <c r="H284" s="370"/>
      <c r="I284" s="370"/>
      <c r="J284" s="370"/>
      <c r="K284" s="373"/>
      <c r="L284" s="373"/>
      <c r="M284" s="373"/>
      <c r="N284" s="373"/>
      <c r="O284" s="376"/>
      <c r="P284" s="363"/>
      <c r="Q284" s="363"/>
      <c r="R284" s="363"/>
      <c r="S284" s="363"/>
      <c r="T284" s="360"/>
      <c r="U284" s="16"/>
      <c r="V284" s="10"/>
      <c r="W284" s="10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6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</row>
    <row r="285" spans="1:117" s="2" customFormat="1" ht="12" customHeight="1" thickBot="1" x14ac:dyDescent="0.25">
      <c r="A285" s="367"/>
      <c r="B285" s="368"/>
      <c r="C285" s="371"/>
      <c r="D285" s="371"/>
      <c r="E285" s="371"/>
      <c r="F285" s="371"/>
      <c r="G285" s="371"/>
      <c r="H285" s="371"/>
      <c r="I285" s="371"/>
      <c r="J285" s="371"/>
      <c r="K285" s="374"/>
      <c r="L285" s="374"/>
      <c r="M285" s="374"/>
      <c r="N285" s="374"/>
      <c r="O285" s="377"/>
      <c r="P285" s="364"/>
      <c r="Q285" s="364"/>
      <c r="R285" s="364"/>
      <c r="S285" s="364"/>
      <c r="T285" s="361"/>
      <c r="U285" s="16"/>
      <c r="V285" s="10"/>
      <c r="W285" s="10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6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</row>
    <row r="286" spans="1:117" s="7" customFormat="1" ht="20.25" customHeight="1" thickBot="1" x14ac:dyDescent="0.25">
      <c r="A286" s="5">
        <v>1</v>
      </c>
      <c r="B286" s="136">
        <v>1</v>
      </c>
      <c r="C286" s="136" t="s">
        <v>9</v>
      </c>
      <c r="D286" s="136" t="s">
        <v>10</v>
      </c>
      <c r="E286" s="136" t="s">
        <v>11</v>
      </c>
      <c r="F286" s="136" t="s">
        <v>12</v>
      </c>
      <c r="G286" s="136" t="s">
        <v>13</v>
      </c>
      <c r="H286" s="136" t="s">
        <v>14</v>
      </c>
      <c r="I286" s="136" t="s">
        <v>15</v>
      </c>
      <c r="J286" s="136" t="s">
        <v>10</v>
      </c>
      <c r="K286" s="136">
        <v>4</v>
      </c>
      <c r="L286" s="136">
        <v>5</v>
      </c>
      <c r="M286" s="136">
        <v>6</v>
      </c>
      <c r="N286" s="137">
        <v>7</v>
      </c>
      <c r="O286" s="136">
        <v>8</v>
      </c>
      <c r="P286" s="136">
        <v>10</v>
      </c>
      <c r="Q286" s="136">
        <v>11</v>
      </c>
      <c r="R286" s="136">
        <v>9</v>
      </c>
      <c r="S286" s="138"/>
      <c r="T286" s="139"/>
      <c r="V286" s="10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</row>
    <row r="287" spans="1:117" s="10" customFormat="1" x14ac:dyDescent="0.2">
      <c r="A287" s="36" t="s">
        <v>236</v>
      </c>
      <c r="B287" s="304" t="s">
        <v>237</v>
      </c>
      <c r="C287" s="144"/>
      <c r="D287" s="144"/>
      <c r="E287" s="144" t="s">
        <v>111</v>
      </c>
      <c r="F287" s="144"/>
      <c r="G287" s="144"/>
      <c r="H287" s="144"/>
      <c r="I287" s="144"/>
      <c r="J287" s="144" t="s">
        <v>112</v>
      </c>
      <c r="K287" s="145"/>
      <c r="L287" s="378" t="s">
        <v>238</v>
      </c>
      <c r="M287" s="378"/>
      <c r="N287" s="378"/>
      <c r="O287" s="378"/>
      <c r="P287" s="146">
        <f>P289+P308</f>
        <v>1112666.0899999999</v>
      </c>
      <c r="Q287" s="146">
        <f>Q289+Q308</f>
        <v>1212323.0899999999</v>
      </c>
      <c r="R287" s="146">
        <f>R289+R308</f>
        <v>1506500</v>
      </c>
      <c r="S287" s="147">
        <f>S289+S308</f>
        <v>1837600</v>
      </c>
      <c r="T287" s="147">
        <f>T289+T308</f>
        <v>1602000</v>
      </c>
      <c r="U287" s="16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6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</row>
    <row r="288" spans="1:117" s="10" customFormat="1" x14ac:dyDescent="0.2">
      <c r="A288" s="1"/>
      <c r="B288" s="208"/>
      <c r="C288" s="208"/>
      <c r="D288" s="208"/>
      <c r="E288" s="208"/>
      <c r="F288" s="208"/>
      <c r="G288" s="208"/>
      <c r="H288" s="208"/>
      <c r="I288" s="208"/>
      <c r="J288" s="208"/>
      <c r="K288" s="158" t="s">
        <v>239</v>
      </c>
      <c r="L288" s="159" t="s">
        <v>240</v>
      </c>
      <c r="M288" s="159"/>
      <c r="N288" s="159"/>
      <c r="O288" s="160"/>
      <c r="P288" s="161">
        <v>1112666.0899999999</v>
      </c>
      <c r="Q288" s="161">
        <v>1212323.0899999999</v>
      </c>
      <c r="R288" s="161">
        <v>1506500</v>
      </c>
      <c r="S288" s="161"/>
      <c r="T288" s="161"/>
      <c r="U288" s="16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6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</row>
    <row r="289" spans="1:117" s="10" customFormat="1" x14ac:dyDescent="0.2">
      <c r="A289" s="1"/>
      <c r="B289" s="164"/>
      <c r="C289" s="164"/>
      <c r="D289" s="164"/>
      <c r="E289" s="164"/>
      <c r="F289" s="164"/>
      <c r="G289" s="164"/>
      <c r="H289" s="164"/>
      <c r="I289" s="164"/>
      <c r="J289" s="164" t="s">
        <v>112</v>
      </c>
      <c r="K289" s="165">
        <v>3</v>
      </c>
      <c r="L289" s="358" t="s">
        <v>115</v>
      </c>
      <c r="M289" s="358"/>
      <c r="N289" s="358"/>
      <c r="O289" s="358"/>
      <c r="P289" s="239">
        <f>P290+P297</f>
        <v>1112666.0899999999</v>
      </c>
      <c r="Q289" s="239">
        <f>Q290+Q297</f>
        <v>1212323.0899999999</v>
      </c>
      <c r="R289" s="239">
        <f>R290+R297</f>
        <v>1506500</v>
      </c>
      <c r="S289" s="239">
        <f>S290+S297</f>
        <v>1837600</v>
      </c>
      <c r="T289" s="239">
        <f>T290+T297</f>
        <v>1602000</v>
      </c>
      <c r="U289" s="16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6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</row>
    <row r="290" spans="1:117" s="10" customFormat="1" x14ac:dyDescent="0.2">
      <c r="A290" s="1"/>
      <c r="B290" s="164"/>
      <c r="C290" s="164"/>
      <c r="D290" s="164"/>
      <c r="E290" s="164"/>
      <c r="F290" s="164"/>
      <c r="G290" s="164"/>
      <c r="H290" s="164"/>
      <c r="I290" s="164"/>
      <c r="J290" s="164" t="s">
        <v>112</v>
      </c>
      <c r="K290" s="166"/>
      <c r="L290" s="167">
        <v>31</v>
      </c>
      <c r="M290" s="358" t="s">
        <v>116</v>
      </c>
      <c r="N290" s="358"/>
      <c r="O290" s="358"/>
      <c r="P290" s="162">
        <f>P291+P293</f>
        <v>992666.09</v>
      </c>
      <c r="Q290" s="162">
        <f>Q291+Q293</f>
        <v>1038323.09</v>
      </c>
      <c r="R290" s="162">
        <f>R291+R293</f>
        <v>1371500</v>
      </c>
      <c r="S290" s="162">
        <f>S291+S293</f>
        <v>1626000</v>
      </c>
      <c r="T290" s="162">
        <f>T291+T293</f>
        <v>1477000</v>
      </c>
      <c r="U290" s="16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6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</row>
    <row r="291" spans="1:117" s="10" customFormat="1" x14ac:dyDescent="0.2">
      <c r="A291" s="1"/>
      <c r="B291" s="180" t="s">
        <v>241</v>
      </c>
      <c r="C291" s="164" t="s">
        <v>239</v>
      </c>
      <c r="D291" s="164"/>
      <c r="E291" s="164"/>
      <c r="F291" s="164"/>
      <c r="G291" s="164"/>
      <c r="H291" s="164"/>
      <c r="I291" s="164"/>
      <c r="J291" s="164" t="s">
        <v>112</v>
      </c>
      <c r="K291" s="166"/>
      <c r="L291" s="185"/>
      <c r="M291" s="169" t="s">
        <v>242</v>
      </c>
      <c r="N291" s="169"/>
      <c r="O291" s="240"/>
      <c r="P291" s="162">
        <f>SUM(P292)</f>
        <v>984192.09</v>
      </c>
      <c r="Q291" s="162">
        <f>SUM(Q292)</f>
        <v>984192.09</v>
      </c>
      <c r="R291" s="162">
        <f>SUM(R292)</f>
        <v>1300000</v>
      </c>
      <c r="S291" s="162">
        <f>SUM(S292)</f>
        <v>1550000</v>
      </c>
      <c r="T291" s="162">
        <v>1400000</v>
      </c>
      <c r="U291" s="16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6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</row>
    <row r="292" spans="1:117" s="10" customFormat="1" x14ac:dyDescent="0.2">
      <c r="A292" s="1"/>
      <c r="B292" s="164"/>
      <c r="C292" s="164"/>
      <c r="D292" s="164"/>
      <c r="E292" s="164"/>
      <c r="F292" s="164"/>
      <c r="G292" s="164"/>
      <c r="H292" s="164"/>
      <c r="I292" s="164"/>
      <c r="J292" s="164" t="s">
        <v>112</v>
      </c>
      <c r="K292" s="166"/>
      <c r="L292" s="181"/>
      <c r="M292" s="185"/>
      <c r="N292" s="196">
        <v>3111</v>
      </c>
      <c r="O292" s="254" t="s">
        <v>120</v>
      </c>
      <c r="P292" s="174">
        <v>984192.09</v>
      </c>
      <c r="Q292" s="174">
        <v>984192.09</v>
      </c>
      <c r="R292" s="174">
        <v>1300000</v>
      </c>
      <c r="S292" s="174">
        <v>1550000</v>
      </c>
      <c r="T292" s="174">
        <v>0</v>
      </c>
      <c r="U292" s="16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6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</row>
    <row r="293" spans="1:117" s="10" customFormat="1" x14ac:dyDescent="0.2">
      <c r="A293" s="1"/>
      <c r="B293" s="180" t="s">
        <v>243</v>
      </c>
      <c r="C293" s="164" t="s">
        <v>239</v>
      </c>
      <c r="D293" s="164"/>
      <c r="E293" s="164"/>
      <c r="F293" s="164"/>
      <c r="G293" s="164"/>
      <c r="H293" s="164"/>
      <c r="I293" s="164"/>
      <c r="J293" s="164" t="s">
        <v>112</v>
      </c>
      <c r="K293" s="166"/>
      <c r="L293" s="185"/>
      <c r="M293" s="167">
        <v>313</v>
      </c>
      <c r="N293" s="194" t="s">
        <v>126</v>
      </c>
      <c r="O293" s="236"/>
      <c r="P293" s="162">
        <f>SUM(P295:P296)</f>
        <v>8474</v>
      </c>
      <c r="Q293" s="162">
        <f>SUM(Q294:Q296)</f>
        <v>54131</v>
      </c>
      <c r="R293" s="162">
        <f>SUM(R294:R296)</f>
        <v>71500</v>
      </c>
      <c r="S293" s="162">
        <f>SUM(S294:S296)</f>
        <v>76000</v>
      </c>
      <c r="T293" s="162">
        <v>77000</v>
      </c>
      <c r="U293" s="16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6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</row>
    <row r="294" spans="1:117" s="10" customFormat="1" x14ac:dyDescent="0.2">
      <c r="A294" s="1"/>
      <c r="B294" s="180"/>
      <c r="C294" s="164"/>
      <c r="D294" s="164"/>
      <c r="E294" s="164"/>
      <c r="F294" s="164"/>
      <c r="G294" s="164"/>
      <c r="H294" s="164"/>
      <c r="I294" s="164"/>
      <c r="J294" s="164" t="s">
        <v>112</v>
      </c>
      <c r="K294" s="166"/>
      <c r="L294" s="185"/>
      <c r="M294" s="216"/>
      <c r="N294" s="196">
        <v>3131</v>
      </c>
      <c r="O294" s="254" t="s">
        <v>127</v>
      </c>
      <c r="P294" s="218"/>
      <c r="Q294" s="218">
        <v>0</v>
      </c>
      <c r="R294" s="218">
        <v>65000</v>
      </c>
      <c r="S294" s="218">
        <v>68500</v>
      </c>
      <c r="T294" s="218">
        <v>0</v>
      </c>
      <c r="U294" s="16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6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</row>
    <row r="295" spans="1:117" s="10" customFormat="1" x14ac:dyDescent="0.2">
      <c r="A295" s="1"/>
      <c r="B295" s="164"/>
      <c r="C295" s="164"/>
      <c r="D295" s="164"/>
      <c r="E295" s="164"/>
      <c r="F295" s="164"/>
      <c r="G295" s="164"/>
      <c r="H295" s="164"/>
      <c r="I295" s="164"/>
      <c r="J295" s="164" t="s">
        <v>112</v>
      </c>
      <c r="K295" s="166"/>
      <c r="L295" s="181"/>
      <c r="M295" s="185"/>
      <c r="N295" s="196">
        <v>3132</v>
      </c>
      <c r="O295" s="254" t="s">
        <v>128</v>
      </c>
      <c r="P295" s="174">
        <v>8474</v>
      </c>
      <c r="Q295" s="174">
        <v>49210</v>
      </c>
      <c r="R295" s="174">
        <v>6500</v>
      </c>
      <c r="S295" s="174">
        <v>7500</v>
      </c>
      <c r="T295" s="174">
        <v>0</v>
      </c>
      <c r="U295" s="16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6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</row>
    <row r="296" spans="1:117" s="10" customFormat="1" x14ac:dyDescent="0.2">
      <c r="A296" s="1"/>
      <c r="B296" s="164"/>
      <c r="C296" s="164"/>
      <c r="D296" s="164"/>
      <c r="E296" s="164"/>
      <c r="F296" s="164"/>
      <c r="G296" s="164"/>
      <c r="H296" s="164"/>
      <c r="I296" s="164"/>
      <c r="J296" s="164" t="s">
        <v>112</v>
      </c>
      <c r="K296" s="166"/>
      <c r="L296" s="181"/>
      <c r="M296" s="185"/>
      <c r="N296" s="196">
        <v>3133</v>
      </c>
      <c r="O296" s="254" t="s">
        <v>244</v>
      </c>
      <c r="P296" s="174">
        <v>0</v>
      </c>
      <c r="Q296" s="174">
        <v>4921</v>
      </c>
      <c r="R296" s="174">
        <v>0</v>
      </c>
      <c r="S296" s="174">
        <v>0</v>
      </c>
      <c r="T296" s="174">
        <v>0</v>
      </c>
      <c r="U296" s="16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6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</row>
    <row r="297" spans="1:117" s="10" customFormat="1" x14ac:dyDescent="0.2">
      <c r="A297" s="1"/>
      <c r="B297" s="164"/>
      <c r="C297" s="164"/>
      <c r="D297" s="164"/>
      <c r="E297" s="164"/>
      <c r="F297" s="164"/>
      <c r="G297" s="164"/>
      <c r="H297" s="164"/>
      <c r="I297" s="164"/>
      <c r="J297" s="164" t="s">
        <v>112</v>
      </c>
      <c r="K297" s="166"/>
      <c r="L297" s="167">
        <v>32</v>
      </c>
      <c r="M297" s="167" t="s">
        <v>130</v>
      </c>
      <c r="N297" s="167"/>
      <c r="O297" s="214"/>
      <c r="P297" s="162">
        <f>P298+P301+P305</f>
        <v>120000</v>
      </c>
      <c r="Q297" s="162">
        <f>Q298+Q301+Q305</f>
        <v>174000</v>
      </c>
      <c r="R297" s="162">
        <f>R298+R301+R305</f>
        <v>135000</v>
      </c>
      <c r="S297" s="162">
        <f>S298+S301+S305</f>
        <v>211600</v>
      </c>
      <c r="T297" s="162">
        <v>125000</v>
      </c>
      <c r="U297" s="16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6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</row>
    <row r="298" spans="1:117" s="10" customFormat="1" x14ac:dyDescent="0.2">
      <c r="A298" s="1"/>
      <c r="B298" s="180" t="s">
        <v>245</v>
      </c>
      <c r="C298" s="164" t="s">
        <v>239</v>
      </c>
      <c r="D298" s="164"/>
      <c r="E298" s="164"/>
      <c r="F298" s="164"/>
      <c r="G298" s="164"/>
      <c r="H298" s="164"/>
      <c r="I298" s="164"/>
      <c r="J298" s="164" t="s">
        <v>112</v>
      </c>
      <c r="K298" s="166"/>
      <c r="L298" s="185"/>
      <c r="M298" s="167">
        <v>321</v>
      </c>
      <c r="N298" s="194" t="s">
        <v>30</v>
      </c>
      <c r="O298" s="236"/>
      <c r="P298" s="162">
        <f>SUM(P299)</f>
        <v>40000</v>
      </c>
      <c r="Q298" s="162">
        <f>SUM(Q299:Q300)</f>
        <v>150000</v>
      </c>
      <c r="R298" s="162">
        <f>SUM(R299:R300)</f>
        <v>80000</v>
      </c>
      <c r="S298" s="162">
        <f>SUM(S299:S300)</f>
        <v>89000</v>
      </c>
      <c r="T298" s="162">
        <v>60000</v>
      </c>
      <c r="U298" s="16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6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</row>
    <row r="299" spans="1:117" s="10" customFormat="1" x14ac:dyDescent="0.2">
      <c r="A299" s="1"/>
      <c r="B299" s="164"/>
      <c r="C299" s="164"/>
      <c r="D299" s="164"/>
      <c r="E299" s="164"/>
      <c r="F299" s="164"/>
      <c r="G299" s="164"/>
      <c r="H299" s="164"/>
      <c r="I299" s="164"/>
      <c r="J299" s="164" t="s">
        <v>112</v>
      </c>
      <c r="K299" s="166"/>
      <c r="L299" s="181"/>
      <c r="M299" s="185"/>
      <c r="N299" s="196">
        <v>3211</v>
      </c>
      <c r="O299" s="254" t="s">
        <v>31</v>
      </c>
      <c r="P299" s="174">
        <v>40000</v>
      </c>
      <c r="Q299" s="174">
        <v>50000</v>
      </c>
      <c r="R299" s="174">
        <v>80000</v>
      </c>
      <c r="S299" s="174">
        <v>89000</v>
      </c>
      <c r="T299" s="174">
        <v>0</v>
      </c>
      <c r="U299" s="16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6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</row>
    <row r="300" spans="1:117" s="10" customFormat="1" x14ac:dyDescent="0.2">
      <c r="A300" s="1"/>
      <c r="B300" s="164"/>
      <c r="C300" s="164"/>
      <c r="D300" s="164"/>
      <c r="E300" s="164"/>
      <c r="F300" s="164"/>
      <c r="G300" s="164"/>
      <c r="H300" s="164"/>
      <c r="I300" s="164"/>
      <c r="J300" s="164" t="s">
        <v>112</v>
      </c>
      <c r="K300" s="166"/>
      <c r="L300" s="181"/>
      <c r="M300" s="185"/>
      <c r="N300" s="196">
        <v>3212</v>
      </c>
      <c r="O300" s="254" t="s">
        <v>246</v>
      </c>
      <c r="P300" s="174">
        <v>0</v>
      </c>
      <c r="Q300" s="174">
        <v>100000</v>
      </c>
      <c r="R300" s="174">
        <v>0</v>
      </c>
      <c r="S300" s="174">
        <v>0</v>
      </c>
      <c r="T300" s="174">
        <v>0</v>
      </c>
      <c r="U300" s="16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6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</row>
    <row r="301" spans="1:117" s="10" customFormat="1" x14ac:dyDescent="0.2">
      <c r="A301" s="1"/>
      <c r="B301" s="180" t="s">
        <v>247</v>
      </c>
      <c r="C301" s="164" t="s">
        <v>239</v>
      </c>
      <c r="D301" s="164"/>
      <c r="E301" s="164"/>
      <c r="F301" s="164"/>
      <c r="G301" s="164"/>
      <c r="H301" s="164"/>
      <c r="I301" s="164"/>
      <c r="J301" s="164" t="s">
        <v>112</v>
      </c>
      <c r="K301" s="166"/>
      <c r="L301" s="185"/>
      <c r="M301" s="167">
        <v>323</v>
      </c>
      <c r="N301" s="195" t="s">
        <v>139</v>
      </c>
      <c r="O301" s="334"/>
      <c r="P301" s="251">
        <f>SUM(P303:P304)</f>
        <v>80000</v>
      </c>
      <c r="Q301" s="251">
        <f>SUM(Q302:Q304)</f>
        <v>4000</v>
      </c>
      <c r="R301" s="251">
        <f>SUM(R302:R304)</f>
        <v>40000</v>
      </c>
      <c r="S301" s="251">
        <f>SUM(S302:S304)</f>
        <v>103100</v>
      </c>
      <c r="T301" s="251">
        <v>50000</v>
      </c>
      <c r="U301" s="16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6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</row>
    <row r="302" spans="1:117" s="10" customFormat="1" x14ac:dyDescent="0.2">
      <c r="A302" s="1"/>
      <c r="B302" s="180"/>
      <c r="C302" s="164"/>
      <c r="D302" s="164"/>
      <c r="E302" s="164"/>
      <c r="F302" s="164"/>
      <c r="G302" s="164"/>
      <c r="H302" s="164"/>
      <c r="I302" s="164"/>
      <c r="J302" s="164" t="s">
        <v>112</v>
      </c>
      <c r="K302" s="166"/>
      <c r="L302" s="185"/>
      <c r="M302" s="185"/>
      <c r="N302" s="220">
        <v>3231</v>
      </c>
      <c r="O302" s="234" t="s">
        <v>140</v>
      </c>
      <c r="P302" s="335"/>
      <c r="Q302" s="335">
        <v>0</v>
      </c>
      <c r="R302" s="335">
        <v>40000</v>
      </c>
      <c r="S302" s="335">
        <v>103000</v>
      </c>
      <c r="T302" s="335">
        <v>0</v>
      </c>
      <c r="U302" s="16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6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</row>
    <row r="303" spans="1:117" s="10" customFormat="1" x14ac:dyDescent="0.2">
      <c r="A303" s="1"/>
      <c r="B303" s="164"/>
      <c r="C303" s="164"/>
      <c r="D303" s="164"/>
      <c r="E303" s="164"/>
      <c r="F303" s="164"/>
      <c r="G303" s="164"/>
      <c r="H303" s="164"/>
      <c r="I303" s="164"/>
      <c r="J303" s="164" t="s">
        <v>112</v>
      </c>
      <c r="K303" s="166"/>
      <c r="L303" s="181"/>
      <c r="M303" s="185"/>
      <c r="N303" s="196">
        <v>3237</v>
      </c>
      <c r="O303" s="197" t="s">
        <v>53</v>
      </c>
      <c r="P303" s="174">
        <v>80000</v>
      </c>
      <c r="Q303" s="174">
        <v>0</v>
      </c>
      <c r="R303" s="174">
        <v>0</v>
      </c>
      <c r="S303" s="174">
        <v>100</v>
      </c>
      <c r="T303" s="174">
        <v>0</v>
      </c>
      <c r="U303" s="16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6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</row>
    <row r="304" spans="1:117" s="10" customFormat="1" x14ac:dyDescent="0.2">
      <c r="A304" s="1"/>
      <c r="B304" s="164"/>
      <c r="C304" s="164"/>
      <c r="D304" s="164"/>
      <c r="E304" s="164"/>
      <c r="F304" s="164"/>
      <c r="G304" s="164"/>
      <c r="H304" s="164"/>
      <c r="I304" s="164"/>
      <c r="J304" s="164" t="s">
        <v>112</v>
      </c>
      <c r="K304" s="166"/>
      <c r="L304" s="181"/>
      <c r="M304" s="185"/>
      <c r="N304" s="196">
        <v>3239</v>
      </c>
      <c r="O304" s="254" t="s">
        <v>55</v>
      </c>
      <c r="P304" s="174">
        <v>0</v>
      </c>
      <c r="Q304" s="174">
        <v>4000</v>
      </c>
      <c r="R304" s="174">
        <v>0</v>
      </c>
      <c r="S304" s="174">
        <v>0</v>
      </c>
      <c r="T304" s="174">
        <v>0</v>
      </c>
      <c r="U304" s="16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6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</row>
    <row r="305" spans="1:117" s="48" customFormat="1" x14ac:dyDescent="0.2">
      <c r="A305" s="1"/>
      <c r="B305" s="303" t="s">
        <v>248</v>
      </c>
      <c r="C305" s="164" t="s">
        <v>239</v>
      </c>
      <c r="D305" s="164"/>
      <c r="E305" s="164"/>
      <c r="F305" s="164"/>
      <c r="G305" s="164"/>
      <c r="H305" s="164"/>
      <c r="I305" s="164"/>
      <c r="J305" s="164" t="s">
        <v>112</v>
      </c>
      <c r="K305" s="166"/>
      <c r="L305" s="181"/>
      <c r="M305" s="167">
        <v>329</v>
      </c>
      <c r="N305" s="358" t="s">
        <v>147</v>
      </c>
      <c r="O305" s="358"/>
      <c r="P305" s="162">
        <f>SUM(P307)</f>
        <v>0</v>
      </c>
      <c r="Q305" s="162">
        <f>SUM(Q306:Q307)</f>
        <v>20000</v>
      </c>
      <c r="R305" s="162">
        <f>SUM(R306:R307)</f>
        <v>15000</v>
      </c>
      <c r="S305" s="162">
        <f>SUM(S306:S307)</f>
        <v>19500</v>
      </c>
      <c r="T305" s="162">
        <v>15000</v>
      </c>
      <c r="U305" s="16"/>
      <c r="V305" s="10"/>
      <c r="W305" s="10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6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</row>
    <row r="306" spans="1:117" s="62" customFormat="1" hidden="1" x14ac:dyDescent="0.2">
      <c r="A306" s="59"/>
      <c r="B306" s="197"/>
      <c r="C306" s="336"/>
      <c r="D306" s="336"/>
      <c r="E306" s="336"/>
      <c r="F306" s="336"/>
      <c r="G306" s="336"/>
      <c r="H306" s="336"/>
      <c r="I306" s="336"/>
      <c r="J306" s="164" t="s">
        <v>112</v>
      </c>
      <c r="K306" s="337"/>
      <c r="L306" s="338"/>
      <c r="M306" s="196"/>
      <c r="N306" s="196">
        <v>3295</v>
      </c>
      <c r="O306" s="197" t="s">
        <v>62</v>
      </c>
      <c r="P306" s="218"/>
      <c r="Q306" s="218">
        <v>0</v>
      </c>
      <c r="R306" s="218">
        <v>0</v>
      </c>
      <c r="S306" s="218"/>
      <c r="T306" s="218"/>
      <c r="U306" s="16"/>
      <c r="V306" s="10"/>
      <c r="W306" s="10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6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</row>
    <row r="307" spans="1:117" s="48" customFormat="1" x14ac:dyDescent="0.2">
      <c r="A307" s="1"/>
      <c r="B307" s="164"/>
      <c r="C307" s="164"/>
      <c r="D307" s="164"/>
      <c r="E307" s="164"/>
      <c r="F307" s="164"/>
      <c r="G307" s="164"/>
      <c r="H307" s="164"/>
      <c r="I307" s="164"/>
      <c r="J307" s="164" t="s">
        <v>112</v>
      </c>
      <c r="K307" s="166"/>
      <c r="L307" s="181"/>
      <c r="M307" s="185"/>
      <c r="N307" s="172">
        <v>3299</v>
      </c>
      <c r="O307" s="173" t="s">
        <v>147</v>
      </c>
      <c r="P307" s="174">
        <v>0</v>
      </c>
      <c r="Q307" s="174">
        <v>20000</v>
      </c>
      <c r="R307" s="174">
        <v>15000</v>
      </c>
      <c r="S307" s="174">
        <v>19500</v>
      </c>
      <c r="T307" s="174">
        <v>0</v>
      </c>
      <c r="U307" s="49"/>
      <c r="V307" s="10"/>
      <c r="W307" s="10"/>
      <c r="AO307" s="49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</row>
    <row r="308" spans="1:117" s="10" customFormat="1" ht="21" customHeight="1" x14ac:dyDescent="0.2">
      <c r="A308" s="1"/>
      <c r="B308" s="164"/>
      <c r="C308" s="164"/>
      <c r="D308" s="164"/>
      <c r="E308" s="164" t="s">
        <v>111</v>
      </c>
      <c r="F308" s="164"/>
      <c r="G308" s="164"/>
      <c r="H308" s="164"/>
      <c r="I308" s="164"/>
      <c r="J308" s="164" t="s">
        <v>112</v>
      </c>
      <c r="K308" s="165">
        <v>4</v>
      </c>
      <c r="L308" s="181" t="s">
        <v>86</v>
      </c>
      <c r="M308" s="185"/>
      <c r="N308" s="167"/>
      <c r="O308" s="248"/>
      <c r="P308" s="162">
        <f>P309</f>
        <v>0</v>
      </c>
      <c r="Q308" s="162">
        <f>Q309</f>
        <v>0</v>
      </c>
      <c r="R308" s="162">
        <f>R309</f>
        <v>0</v>
      </c>
      <c r="S308" s="162">
        <f>S309</f>
        <v>0</v>
      </c>
      <c r="T308" s="162">
        <f>T309</f>
        <v>0</v>
      </c>
      <c r="U308" s="49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9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</row>
    <row r="309" spans="1:117" s="10" customFormat="1" ht="21" customHeight="1" x14ac:dyDescent="0.2">
      <c r="A309" s="1"/>
      <c r="B309" s="164"/>
      <c r="C309" s="164"/>
      <c r="D309" s="164"/>
      <c r="E309" s="164" t="s">
        <v>111</v>
      </c>
      <c r="F309" s="164"/>
      <c r="G309" s="164"/>
      <c r="H309" s="164"/>
      <c r="I309" s="164"/>
      <c r="J309" s="164" t="s">
        <v>112</v>
      </c>
      <c r="K309" s="166"/>
      <c r="L309" s="216">
        <v>42</v>
      </c>
      <c r="M309" s="216" t="s">
        <v>91</v>
      </c>
      <c r="N309" s="185"/>
      <c r="O309" s="339"/>
      <c r="P309" s="162">
        <f>SUM(P310)</f>
        <v>0</v>
      </c>
      <c r="Q309" s="162">
        <f>SUM(Q310)</f>
        <v>0</v>
      </c>
      <c r="R309" s="162">
        <f>SUM(R310)</f>
        <v>0</v>
      </c>
      <c r="S309" s="162">
        <f>SUM(S310)</f>
        <v>0</v>
      </c>
      <c r="T309" s="162">
        <f>SUM(T310)</f>
        <v>0</v>
      </c>
      <c r="U309" s="16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6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</row>
    <row r="310" spans="1:117" s="10" customFormat="1" ht="21" customHeight="1" x14ac:dyDescent="0.2">
      <c r="A310" s="1"/>
      <c r="B310" s="180" t="s">
        <v>249</v>
      </c>
      <c r="C310" s="164" t="s">
        <v>239</v>
      </c>
      <c r="D310" s="164"/>
      <c r="E310" s="164" t="s">
        <v>111</v>
      </c>
      <c r="F310" s="164"/>
      <c r="G310" s="164"/>
      <c r="H310" s="164"/>
      <c r="I310" s="164"/>
      <c r="J310" s="164" t="s">
        <v>112</v>
      </c>
      <c r="K310" s="166"/>
      <c r="L310" s="216"/>
      <c r="M310" s="340">
        <v>422</v>
      </c>
      <c r="N310" s="320" t="s">
        <v>96</v>
      </c>
      <c r="O310" s="341"/>
      <c r="P310" s="162">
        <f>SUM(P312)</f>
        <v>0</v>
      </c>
      <c r="Q310" s="162">
        <f>SUM(Q312)</f>
        <v>0</v>
      </c>
      <c r="R310" s="162">
        <f>SUM(R311:R312)</f>
        <v>0</v>
      </c>
      <c r="S310" s="162">
        <f>SUM(S311:S312)</f>
        <v>0</v>
      </c>
      <c r="T310" s="162">
        <f>SUM(T311:T312)</f>
        <v>0</v>
      </c>
      <c r="U310" s="16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6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</row>
    <row r="311" spans="1:117" s="10" customFormat="1" ht="21" customHeight="1" x14ac:dyDescent="0.2">
      <c r="A311" s="51"/>
      <c r="B311" s="342"/>
      <c r="C311" s="244"/>
      <c r="D311" s="244"/>
      <c r="E311" s="244"/>
      <c r="F311" s="244"/>
      <c r="G311" s="244"/>
      <c r="H311" s="244"/>
      <c r="I311" s="244"/>
      <c r="J311" s="244" t="s">
        <v>112</v>
      </c>
      <c r="K311" s="182"/>
      <c r="L311" s="172"/>
      <c r="M311" s="183"/>
      <c r="N311" s="343">
        <v>4221</v>
      </c>
      <c r="O311" s="254" t="s">
        <v>160</v>
      </c>
      <c r="P311" s="174"/>
      <c r="Q311" s="174"/>
      <c r="R311" s="174"/>
      <c r="S311" s="174">
        <v>0</v>
      </c>
      <c r="T311" s="174">
        <v>0</v>
      </c>
      <c r="U311" s="49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9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</row>
    <row r="312" spans="1:117" s="10" customFormat="1" ht="21" customHeight="1" x14ac:dyDescent="0.2">
      <c r="A312" s="1"/>
      <c r="B312" s="186"/>
      <c r="C312" s="186"/>
      <c r="D312" s="186"/>
      <c r="E312" s="186"/>
      <c r="F312" s="186"/>
      <c r="G312" s="186"/>
      <c r="H312" s="186"/>
      <c r="I312" s="186"/>
      <c r="J312" s="186" t="s">
        <v>112</v>
      </c>
      <c r="K312" s="165"/>
      <c r="L312" s="167"/>
      <c r="M312" s="266"/>
      <c r="N312" s="246">
        <v>4226</v>
      </c>
      <c r="O312" s="255" t="s">
        <v>250</v>
      </c>
      <c r="P312" s="191">
        <v>0</v>
      </c>
      <c r="Q312" s="191"/>
      <c r="R312" s="191"/>
      <c r="S312" s="191">
        <v>0</v>
      </c>
      <c r="T312" s="191">
        <v>0</v>
      </c>
      <c r="U312" s="49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9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</row>
    <row r="313" spans="1:117" s="10" customFormat="1" x14ac:dyDescent="0.2">
      <c r="A313" s="26"/>
      <c r="B313" s="304" t="s">
        <v>251</v>
      </c>
      <c r="C313" s="144"/>
      <c r="D313" s="144"/>
      <c r="E313" s="144" t="s">
        <v>111</v>
      </c>
      <c r="F313" s="144"/>
      <c r="G313" s="144"/>
      <c r="H313" s="144"/>
      <c r="I313" s="144"/>
      <c r="J313" s="144" t="s">
        <v>112</v>
      </c>
      <c r="K313" s="145"/>
      <c r="L313" s="378" t="s">
        <v>252</v>
      </c>
      <c r="M313" s="378"/>
      <c r="N313" s="378"/>
      <c r="O313" s="378"/>
      <c r="P313" s="146">
        <f>P315</f>
        <v>39000</v>
      </c>
      <c r="Q313" s="146">
        <f>Q315</f>
        <v>39000</v>
      </c>
      <c r="R313" s="146">
        <f>R315</f>
        <v>40000</v>
      </c>
      <c r="S313" s="147">
        <f>S315</f>
        <v>9483.9500000000007</v>
      </c>
      <c r="T313" s="147">
        <f>T315</f>
        <v>8000</v>
      </c>
      <c r="U313" s="16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6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</row>
    <row r="314" spans="1:117" s="10" customFormat="1" x14ac:dyDescent="0.2">
      <c r="A314" s="26"/>
      <c r="B314" s="153"/>
      <c r="C314" s="153"/>
      <c r="D314" s="153"/>
      <c r="E314" s="153"/>
      <c r="F314" s="153"/>
      <c r="G314" s="153"/>
      <c r="H314" s="153"/>
      <c r="I314" s="153"/>
      <c r="J314" s="153"/>
      <c r="K314" s="154" t="s">
        <v>253</v>
      </c>
      <c r="L314" s="155" t="s">
        <v>254</v>
      </c>
      <c r="M314" s="155"/>
      <c r="N314" s="159"/>
      <c r="O314" s="160"/>
      <c r="P314" s="161">
        <v>39000</v>
      </c>
      <c r="Q314" s="161">
        <v>39000</v>
      </c>
      <c r="R314" s="161">
        <f t="shared" ref="R314:T316" si="15">R315</f>
        <v>40000</v>
      </c>
      <c r="S314" s="161">
        <f t="shared" si="15"/>
        <v>9483.9500000000007</v>
      </c>
      <c r="T314" s="161">
        <f t="shared" si="15"/>
        <v>8000</v>
      </c>
      <c r="U314" s="16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6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</row>
    <row r="315" spans="1:117" s="10" customFormat="1" x14ac:dyDescent="0.2">
      <c r="A315" s="1"/>
      <c r="B315" s="164"/>
      <c r="C315" s="164"/>
      <c r="D315" s="164"/>
      <c r="E315" s="164"/>
      <c r="F315" s="164"/>
      <c r="G315" s="164"/>
      <c r="H315" s="164"/>
      <c r="I315" s="164"/>
      <c r="J315" s="269" t="s">
        <v>112</v>
      </c>
      <c r="K315" s="165">
        <v>3</v>
      </c>
      <c r="L315" s="357" t="s">
        <v>115</v>
      </c>
      <c r="M315" s="357"/>
      <c r="N315" s="357"/>
      <c r="O315" s="357"/>
      <c r="P315" s="162">
        <f>P316</f>
        <v>39000</v>
      </c>
      <c r="Q315" s="162">
        <f>Q316</f>
        <v>39000</v>
      </c>
      <c r="R315" s="162">
        <f t="shared" si="15"/>
        <v>40000</v>
      </c>
      <c r="S315" s="162">
        <f t="shared" si="15"/>
        <v>9483.9500000000007</v>
      </c>
      <c r="T315" s="162">
        <f t="shared" si="15"/>
        <v>8000</v>
      </c>
      <c r="U315" s="16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6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</row>
    <row r="316" spans="1:117" s="10" customFormat="1" x14ac:dyDescent="0.2">
      <c r="A316" s="1"/>
      <c r="B316" s="164"/>
      <c r="C316" s="164"/>
      <c r="D316" s="164"/>
      <c r="E316" s="164"/>
      <c r="F316" s="164"/>
      <c r="G316" s="164"/>
      <c r="H316" s="164"/>
      <c r="I316" s="164"/>
      <c r="J316" s="269" t="s">
        <v>112</v>
      </c>
      <c r="K316" s="166"/>
      <c r="L316" s="167">
        <v>32</v>
      </c>
      <c r="M316" s="358" t="s">
        <v>130</v>
      </c>
      <c r="N316" s="358"/>
      <c r="O316" s="358"/>
      <c r="P316" s="162">
        <f>P317</f>
        <v>39000</v>
      </c>
      <c r="Q316" s="162">
        <f>Q317</f>
        <v>39000</v>
      </c>
      <c r="R316" s="162">
        <f t="shared" si="15"/>
        <v>40000</v>
      </c>
      <c r="S316" s="162">
        <f t="shared" si="15"/>
        <v>9483.9500000000007</v>
      </c>
      <c r="T316" s="162">
        <f t="shared" si="15"/>
        <v>8000</v>
      </c>
      <c r="U316" s="16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6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</row>
    <row r="317" spans="1:117" s="10" customFormat="1" x14ac:dyDescent="0.2">
      <c r="A317" s="1"/>
      <c r="B317" s="180" t="s">
        <v>255</v>
      </c>
      <c r="C317" s="164" t="s">
        <v>253</v>
      </c>
      <c r="D317" s="164"/>
      <c r="E317" s="164"/>
      <c r="F317" s="164"/>
      <c r="G317" s="164"/>
      <c r="H317" s="164"/>
      <c r="I317" s="164"/>
      <c r="J317" s="269" t="s">
        <v>112</v>
      </c>
      <c r="K317" s="166"/>
      <c r="L317" s="185"/>
      <c r="M317" s="194">
        <v>324</v>
      </c>
      <c r="N317" s="194" t="s">
        <v>142</v>
      </c>
      <c r="O317" s="217"/>
      <c r="P317" s="162">
        <f>SUM(P318)</f>
        <v>39000</v>
      </c>
      <c r="Q317" s="162">
        <f>SUM(Q318)</f>
        <v>39000</v>
      </c>
      <c r="R317" s="162">
        <f>SUM(R318)</f>
        <v>40000</v>
      </c>
      <c r="S317" s="162">
        <f>SUM(S318)</f>
        <v>9483.9500000000007</v>
      </c>
      <c r="T317" s="162">
        <v>8000</v>
      </c>
      <c r="U317" s="16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6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</row>
    <row r="318" spans="1:117" s="10" customFormat="1" x14ac:dyDescent="0.2">
      <c r="A318" s="1"/>
      <c r="B318" s="186"/>
      <c r="C318" s="186"/>
      <c r="D318" s="186"/>
      <c r="E318" s="186"/>
      <c r="F318" s="186"/>
      <c r="G318" s="186"/>
      <c r="H318" s="186"/>
      <c r="I318" s="186"/>
      <c r="J318" s="265" t="s">
        <v>112</v>
      </c>
      <c r="K318" s="165"/>
      <c r="L318" s="167"/>
      <c r="M318" s="344"/>
      <c r="N318" s="312">
        <v>3241</v>
      </c>
      <c r="O318" s="313" t="s">
        <v>142</v>
      </c>
      <c r="P318" s="191">
        <v>39000</v>
      </c>
      <c r="Q318" s="191">
        <v>39000</v>
      </c>
      <c r="R318" s="191">
        <v>40000</v>
      </c>
      <c r="S318" s="191">
        <v>9483.9500000000007</v>
      </c>
      <c r="T318" s="191">
        <v>0</v>
      </c>
      <c r="U318" s="16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6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</row>
    <row r="319" spans="1:117" s="2" customFormat="1" x14ac:dyDescent="0.2">
      <c r="A319" s="27"/>
      <c r="B319" s="304" t="s">
        <v>256</v>
      </c>
      <c r="C319" s="144"/>
      <c r="D319" s="144"/>
      <c r="E319" s="144" t="s">
        <v>111</v>
      </c>
      <c r="F319" s="144"/>
      <c r="G319" s="144"/>
      <c r="H319" s="144"/>
      <c r="I319" s="144"/>
      <c r="J319" s="144" t="s">
        <v>112</v>
      </c>
      <c r="K319" s="145"/>
      <c r="L319" s="345" t="s">
        <v>257</v>
      </c>
      <c r="M319" s="345"/>
      <c r="N319" s="345"/>
      <c r="O319" s="346"/>
      <c r="P319" s="146">
        <f t="shared" ref="P319:Q322" si="16">P320</f>
        <v>0</v>
      </c>
      <c r="Q319" s="146">
        <f t="shared" si="16"/>
        <v>4000</v>
      </c>
      <c r="R319" s="146">
        <f>R320</f>
        <v>4000</v>
      </c>
      <c r="S319" s="147">
        <f t="shared" ref="S319:T321" si="17">S320</f>
        <v>4000</v>
      </c>
      <c r="T319" s="147">
        <f t="shared" si="17"/>
        <v>4000</v>
      </c>
      <c r="U319" s="16"/>
      <c r="V319" s="10"/>
      <c r="W319" s="10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6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</row>
    <row r="320" spans="1:117" s="2" customFormat="1" x14ac:dyDescent="0.2">
      <c r="A320" s="27"/>
      <c r="B320" s="153"/>
      <c r="C320" s="153"/>
      <c r="D320" s="153"/>
      <c r="E320" s="153"/>
      <c r="F320" s="153"/>
      <c r="G320" s="153"/>
      <c r="H320" s="153"/>
      <c r="I320" s="153"/>
      <c r="J320" s="153"/>
      <c r="K320" s="154" t="s">
        <v>258</v>
      </c>
      <c r="L320" s="155" t="s">
        <v>259</v>
      </c>
      <c r="M320" s="155"/>
      <c r="N320" s="155"/>
      <c r="O320" s="156"/>
      <c r="P320" s="157">
        <f t="shared" si="16"/>
        <v>0</v>
      </c>
      <c r="Q320" s="157">
        <f t="shared" si="16"/>
        <v>4000</v>
      </c>
      <c r="R320" s="157">
        <f>R321</f>
        <v>4000</v>
      </c>
      <c r="S320" s="157">
        <f t="shared" si="17"/>
        <v>4000</v>
      </c>
      <c r="T320" s="157">
        <f t="shared" si="17"/>
        <v>4000</v>
      </c>
      <c r="U320" s="16"/>
      <c r="V320" s="10"/>
      <c r="W320" s="10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6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</row>
    <row r="321" spans="1:117" s="14" customFormat="1" x14ac:dyDescent="0.2">
      <c r="A321" s="27"/>
      <c r="B321" s="164"/>
      <c r="C321" s="164"/>
      <c r="D321" s="164"/>
      <c r="E321" s="164"/>
      <c r="F321" s="164"/>
      <c r="G321" s="164"/>
      <c r="H321" s="164"/>
      <c r="I321" s="164"/>
      <c r="J321" s="164" t="s">
        <v>112</v>
      </c>
      <c r="K321" s="347">
        <v>3</v>
      </c>
      <c r="L321" s="357" t="s">
        <v>115</v>
      </c>
      <c r="M321" s="357"/>
      <c r="N321" s="357"/>
      <c r="O321" s="357"/>
      <c r="P321" s="348">
        <f t="shared" si="16"/>
        <v>0</v>
      </c>
      <c r="Q321" s="348">
        <f t="shared" si="16"/>
        <v>4000</v>
      </c>
      <c r="R321" s="348">
        <f>R322</f>
        <v>4000</v>
      </c>
      <c r="S321" s="348">
        <f t="shared" si="17"/>
        <v>4000</v>
      </c>
      <c r="T321" s="348">
        <f t="shared" si="17"/>
        <v>4000</v>
      </c>
      <c r="U321" s="16"/>
      <c r="V321" s="10"/>
      <c r="W321" s="10"/>
      <c r="AO321" s="16"/>
    </row>
    <row r="322" spans="1:117" s="14" customFormat="1" x14ac:dyDescent="0.2">
      <c r="A322" s="27"/>
      <c r="B322" s="164"/>
      <c r="C322" s="164"/>
      <c r="D322" s="164"/>
      <c r="E322" s="164"/>
      <c r="F322" s="164"/>
      <c r="G322" s="164"/>
      <c r="H322" s="164"/>
      <c r="I322" s="164"/>
      <c r="J322" s="164" t="s">
        <v>112</v>
      </c>
      <c r="K322" s="166"/>
      <c r="L322" s="167">
        <v>32</v>
      </c>
      <c r="M322" s="358" t="s">
        <v>27</v>
      </c>
      <c r="N322" s="358"/>
      <c r="O322" s="358"/>
      <c r="P322" s="348">
        <f t="shared" si="16"/>
        <v>0</v>
      </c>
      <c r="Q322" s="348">
        <f t="shared" si="16"/>
        <v>4000</v>
      </c>
      <c r="R322" s="348">
        <f>R323</f>
        <v>4000</v>
      </c>
      <c r="S322" s="348">
        <f>S323</f>
        <v>4000</v>
      </c>
      <c r="T322" s="348">
        <f>T323</f>
        <v>4000</v>
      </c>
      <c r="U322" s="16"/>
      <c r="V322" s="10"/>
      <c r="W322" s="10"/>
      <c r="AO322" s="16"/>
    </row>
    <row r="323" spans="1:117" s="14" customFormat="1" x14ac:dyDescent="0.2">
      <c r="A323" s="27"/>
      <c r="B323" s="303" t="s">
        <v>260</v>
      </c>
      <c r="C323" s="164" t="s">
        <v>258</v>
      </c>
      <c r="D323" s="164"/>
      <c r="E323" s="164"/>
      <c r="F323" s="164"/>
      <c r="G323" s="164"/>
      <c r="H323" s="164"/>
      <c r="I323" s="164"/>
      <c r="J323" s="164" t="s">
        <v>112</v>
      </c>
      <c r="K323" s="166"/>
      <c r="L323" s="185"/>
      <c r="M323" s="167">
        <v>323</v>
      </c>
      <c r="N323" s="167" t="s">
        <v>139</v>
      </c>
      <c r="O323" s="217"/>
      <c r="P323" s="162">
        <f>SUM(P324)</f>
        <v>0</v>
      </c>
      <c r="Q323" s="162">
        <f>SUM(Q324)</f>
        <v>4000</v>
      </c>
      <c r="R323" s="162">
        <f>SUM(R324)</f>
        <v>4000</v>
      </c>
      <c r="S323" s="162">
        <f>SUM(S324)</f>
        <v>4000</v>
      </c>
      <c r="T323" s="162">
        <f>SUM(T324)</f>
        <v>4000</v>
      </c>
      <c r="U323" s="16"/>
      <c r="V323" s="10"/>
      <c r="W323" s="10"/>
      <c r="AO323" s="16"/>
    </row>
    <row r="324" spans="1:117" s="14" customFormat="1" ht="13.5" thickBot="1" x14ac:dyDescent="0.25">
      <c r="A324" s="27"/>
      <c r="B324" s="186"/>
      <c r="C324" s="186"/>
      <c r="D324" s="186"/>
      <c r="E324" s="186"/>
      <c r="F324" s="186"/>
      <c r="G324" s="186"/>
      <c r="H324" s="186"/>
      <c r="I324" s="186"/>
      <c r="J324" s="186" t="s">
        <v>112</v>
      </c>
      <c r="K324" s="165"/>
      <c r="L324" s="167"/>
      <c r="M324" s="167"/>
      <c r="N324" s="246">
        <v>3239</v>
      </c>
      <c r="O324" s="247" t="s">
        <v>261</v>
      </c>
      <c r="P324" s="333">
        <v>0</v>
      </c>
      <c r="Q324" s="333">
        <v>4000</v>
      </c>
      <c r="R324" s="333">
        <v>4000</v>
      </c>
      <c r="S324" s="333">
        <v>4000</v>
      </c>
      <c r="T324" s="333">
        <v>4000</v>
      </c>
      <c r="U324" s="16"/>
      <c r="V324" s="10"/>
      <c r="W324" s="10"/>
      <c r="AO324" s="16"/>
    </row>
    <row r="325" spans="1:117" s="2" customFormat="1" ht="23.45" customHeight="1" x14ac:dyDescent="0.2">
      <c r="A325" s="365" t="s">
        <v>0</v>
      </c>
      <c r="B325" s="362" t="s">
        <v>0</v>
      </c>
      <c r="C325" s="369" t="s">
        <v>1</v>
      </c>
      <c r="D325" s="369"/>
      <c r="E325" s="369"/>
      <c r="F325" s="369"/>
      <c r="G325" s="369"/>
      <c r="H325" s="369"/>
      <c r="I325" s="369"/>
      <c r="J325" s="369" t="s">
        <v>2</v>
      </c>
      <c r="K325" s="372" t="s">
        <v>3</v>
      </c>
      <c r="L325" s="372"/>
      <c r="M325" s="372"/>
      <c r="N325" s="372"/>
      <c r="O325" s="375" t="s">
        <v>4</v>
      </c>
      <c r="P325" s="362" t="s">
        <v>5</v>
      </c>
      <c r="Q325" s="362" t="s">
        <v>6</v>
      </c>
      <c r="R325" s="362" t="s">
        <v>7</v>
      </c>
      <c r="S325" s="362" t="s">
        <v>8</v>
      </c>
      <c r="T325" s="359" t="s">
        <v>283</v>
      </c>
      <c r="U325" s="16"/>
      <c r="V325" s="10"/>
      <c r="W325" s="10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6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</row>
    <row r="326" spans="1:117" s="2" customFormat="1" ht="12.75" customHeight="1" x14ac:dyDescent="0.2">
      <c r="A326" s="366"/>
      <c r="B326" s="363"/>
      <c r="C326" s="370"/>
      <c r="D326" s="370"/>
      <c r="E326" s="370"/>
      <c r="F326" s="370"/>
      <c r="G326" s="370"/>
      <c r="H326" s="370"/>
      <c r="I326" s="370"/>
      <c r="J326" s="370"/>
      <c r="K326" s="373"/>
      <c r="L326" s="373"/>
      <c r="M326" s="373"/>
      <c r="N326" s="373"/>
      <c r="O326" s="376"/>
      <c r="P326" s="363"/>
      <c r="Q326" s="363"/>
      <c r="R326" s="363"/>
      <c r="S326" s="363"/>
      <c r="T326" s="360"/>
      <c r="U326" s="16"/>
      <c r="V326" s="10"/>
      <c r="W326" s="10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6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</row>
    <row r="327" spans="1:117" s="2" customFormat="1" ht="12" customHeight="1" thickBot="1" x14ac:dyDescent="0.25">
      <c r="A327" s="367"/>
      <c r="B327" s="368"/>
      <c r="C327" s="371"/>
      <c r="D327" s="371"/>
      <c r="E327" s="371"/>
      <c r="F327" s="371"/>
      <c r="G327" s="371"/>
      <c r="H327" s="371"/>
      <c r="I327" s="371"/>
      <c r="J327" s="371"/>
      <c r="K327" s="374"/>
      <c r="L327" s="374"/>
      <c r="M327" s="374"/>
      <c r="N327" s="374"/>
      <c r="O327" s="377"/>
      <c r="P327" s="364"/>
      <c r="Q327" s="364"/>
      <c r="R327" s="364"/>
      <c r="S327" s="364"/>
      <c r="T327" s="361"/>
      <c r="U327" s="16"/>
      <c r="V327" s="10"/>
      <c r="W327" s="10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6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</row>
    <row r="328" spans="1:117" s="7" customFormat="1" ht="20.25" customHeight="1" thickBot="1" x14ac:dyDescent="0.25">
      <c r="A328" s="5">
        <v>1</v>
      </c>
      <c r="B328" s="136">
        <v>1</v>
      </c>
      <c r="C328" s="136" t="s">
        <v>9</v>
      </c>
      <c r="D328" s="136" t="s">
        <v>10</v>
      </c>
      <c r="E328" s="136" t="s">
        <v>11</v>
      </c>
      <c r="F328" s="136" t="s">
        <v>12</v>
      </c>
      <c r="G328" s="136" t="s">
        <v>13</v>
      </c>
      <c r="H328" s="136" t="s">
        <v>14</v>
      </c>
      <c r="I328" s="136" t="s">
        <v>15</v>
      </c>
      <c r="J328" s="136" t="s">
        <v>10</v>
      </c>
      <c r="K328" s="136">
        <v>4</v>
      </c>
      <c r="L328" s="136">
        <v>5</v>
      </c>
      <c r="M328" s="136">
        <v>6</v>
      </c>
      <c r="N328" s="137">
        <v>7</v>
      </c>
      <c r="O328" s="136">
        <v>8</v>
      </c>
      <c r="P328" s="136">
        <v>10</v>
      </c>
      <c r="Q328" s="136">
        <v>11</v>
      </c>
      <c r="R328" s="136">
        <v>9</v>
      </c>
      <c r="S328" s="138"/>
      <c r="T328" s="139"/>
      <c r="V328" s="10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</row>
    <row r="329" spans="1:117" s="10" customFormat="1" x14ac:dyDescent="0.2">
      <c r="A329" s="64" t="s">
        <v>262</v>
      </c>
      <c r="B329" s="148" t="s">
        <v>262</v>
      </c>
      <c r="C329" s="148"/>
      <c r="D329" s="148"/>
      <c r="E329" s="148"/>
      <c r="F329" s="148" t="s">
        <v>263</v>
      </c>
      <c r="G329" s="148" t="s">
        <v>18</v>
      </c>
      <c r="H329" s="148"/>
      <c r="I329" s="148"/>
      <c r="J329" s="148"/>
      <c r="K329" s="149"/>
      <c r="L329" s="355" t="s">
        <v>264</v>
      </c>
      <c r="M329" s="355"/>
      <c r="N329" s="355"/>
      <c r="O329" s="355"/>
      <c r="P329" s="150">
        <f>SUM(P330)</f>
        <v>43480</v>
      </c>
      <c r="Q329" s="150">
        <f>SUM(Q330)</f>
        <v>56780</v>
      </c>
      <c r="R329" s="150">
        <f>SUM(R330)</f>
        <v>61870</v>
      </c>
      <c r="S329" s="150">
        <f>SUM(S330)</f>
        <v>57330</v>
      </c>
      <c r="T329" s="150">
        <f>SUM(T330)</f>
        <v>75920</v>
      </c>
      <c r="U329" s="16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6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</row>
    <row r="330" spans="1:117" s="10" customFormat="1" x14ac:dyDescent="0.2">
      <c r="A330" s="36" t="s">
        <v>236</v>
      </c>
      <c r="B330" s="305" t="s">
        <v>236</v>
      </c>
      <c r="C330" s="305"/>
      <c r="D330" s="144"/>
      <c r="E330" s="144"/>
      <c r="F330" s="305"/>
      <c r="G330" s="144"/>
      <c r="H330" s="144"/>
      <c r="I330" s="305"/>
      <c r="J330" s="305" t="s">
        <v>112</v>
      </c>
      <c r="K330" s="349"/>
      <c r="L330" s="356" t="s">
        <v>265</v>
      </c>
      <c r="M330" s="356"/>
      <c r="N330" s="356"/>
      <c r="O330" s="356"/>
      <c r="P330" s="308">
        <f>P332</f>
        <v>43480</v>
      </c>
      <c r="Q330" s="308">
        <f>Q332</f>
        <v>56780</v>
      </c>
      <c r="R330" s="308">
        <f>R332</f>
        <v>61870</v>
      </c>
      <c r="S330" s="309">
        <f>S332</f>
        <v>57330</v>
      </c>
      <c r="T330" s="309">
        <f>T332</f>
        <v>75920</v>
      </c>
      <c r="U330" s="16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6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</row>
    <row r="331" spans="1:117" s="10" customFormat="1" x14ac:dyDescent="0.2">
      <c r="A331" s="38"/>
      <c r="B331" s="208"/>
      <c r="C331" s="208"/>
      <c r="D331" s="208"/>
      <c r="E331" s="208"/>
      <c r="F331" s="208"/>
      <c r="G331" s="208"/>
      <c r="H331" s="208"/>
      <c r="I331" s="208"/>
      <c r="J331" s="208"/>
      <c r="K331" s="158" t="s">
        <v>266</v>
      </c>
      <c r="L331" s="159" t="s">
        <v>233</v>
      </c>
      <c r="M331" s="159"/>
      <c r="N331" s="159"/>
      <c r="O331" s="160"/>
      <c r="P331" s="161">
        <v>43480</v>
      </c>
      <c r="Q331" s="161">
        <v>56780</v>
      </c>
      <c r="R331" s="161">
        <v>61870</v>
      </c>
      <c r="S331" s="161"/>
      <c r="T331" s="161"/>
      <c r="U331" s="16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6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</row>
    <row r="332" spans="1:117" s="10" customFormat="1" x14ac:dyDescent="0.2">
      <c r="A332" s="1"/>
      <c r="B332" s="164"/>
      <c r="C332" s="210"/>
      <c r="D332" s="210"/>
      <c r="E332" s="210" t="s">
        <v>111</v>
      </c>
      <c r="F332" s="210"/>
      <c r="G332" s="164"/>
      <c r="H332" s="210"/>
      <c r="I332" s="210"/>
      <c r="J332" s="210" t="s">
        <v>112</v>
      </c>
      <c r="K332" s="165">
        <v>3</v>
      </c>
      <c r="L332" s="357" t="s">
        <v>115</v>
      </c>
      <c r="M332" s="357"/>
      <c r="N332" s="357"/>
      <c r="O332" s="357"/>
      <c r="P332" s="162">
        <f>SUM(P342+P333)</f>
        <v>43480</v>
      </c>
      <c r="Q332" s="162">
        <f>SUM(Q342+Q333)</f>
        <v>56780</v>
      </c>
      <c r="R332" s="162">
        <f>SUM(R342+R333)</f>
        <v>61870</v>
      </c>
      <c r="S332" s="162">
        <f>SUM(S342+S333)</f>
        <v>57330</v>
      </c>
      <c r="T332" s="162">
        <f>SUM(T342+T333)</f>
        <v>75920</v>
      </c>
      <c r="U332" s="16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6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</row>
    <row r="333" spans="1:117" s="10" customFormat="1" x14ac:dyDescent="0.2">
      <c r="A333" s="1"/>
      <c r="B333" s="164"/>
      <c r="C333" s="164"/>
      <c r="D333" s="164"/>
      <c r="E333" s="164"/>
      <c r="F333" s="164"/>
      <c r="G333" s="164"/>
      <c r="H333" s="164"/>
      <c r="I333" s="164"/>
      <c r="J333" s="164" t="s">
        <v>112</v>
      </c>
      <c r="K333" s="166"/>
      <c r="L333" s="340">
        <v>31</v>
      </c>
      <c r="M333" s="169" t="s">
        <v>116</v>
      </c>
      <c r="N333" s="312"/>
      <c r="O333" s="291"/>
      <c r="P333" s="348">
        <f>P334+P338+P336</f>
        <v>39500</v>
      </c>
      <c r="Q333" s="348">
        <f>Q334+Q338+Q336</f>
        <v>52000</v>
      </c>
      <c r="R333" s="348">
        <f>R334+R338+R336</f>
        <v>57350</v>
      </c>
      <c r="S333" s="348">
        <f>S334+S338+S336</f>
        <v>53150</v>
      </c>
      <c r="T333" s="348">
        <f>T334+T338+T336</f>
        <v>70300</v>
      </c>
      <c r="U333" s="16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6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</row>
    <row r="334" spans="1:117" s="10" customFormat="1" x14ac:dyDescent="0.2">
      <c r="A334" s="1"/>
      <c r="B334" s="215" t="s">
        <v>267</v>
      </c>
      <c r="C334" s="164" t="s">
        <v>266</v>
      </c>
      <c r="D334" s="164"/>
      <c r="E334" s="164"/>
      <c r="F334" s="164"/>
      <c r="G334" s="164"/>
      <c r="H334" s="164"/>
      <c r="I334" s="164"/>
      <c r="J334" s="164" t="s">
        <v>112</v>
      </c>
      <c r="K334" s="166"/>
      <c r="L334" s="181"/>
      <c r="M334" s="169" t="s">
        <v>242</v>
      </c>
      <c r="N334" s="312"/>
      <c r="O334" s="291"/>
      <c r="P334" s="162">
        <f>SUM(P335)</f>
        <v>33500</v>
      </c>
      <c r="Q334" s="162">
        <f>SUM(Q335)</f>
        <v>44000</v>
      </c>
      <c r="R334" s="162">
        <f>SUM(R335)</f>
        <v>48000</v>
      </c>
      <c r="S334" s="162">
        <f>SUM(S335)</f>
        <v>44000</v>
      </c>
      <c r="T334" s="162">
        <v>58000</v>
      </c>
      <c r="U334" s="16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6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</row>
    <row r="335" spans="1:117" s="10" customFormat="1" x14ac:dyDescent="0.2">
      <c r="A335" s="1"/>
      <c r="B335" s="164"/>
      <c r="C335" s="164"/>
      <c r="D335" s="164"/>
      <c r="E335" s="164"/>
      <c r="F335" s="164"/>
      <c r="G335" s="164"/>
      <c r="H335" s="164"/>
      <c r="I335" s="164"/>
      <c r="J335" s="164" t="s">
        <v>112</v>
      </c>
      <c r="K335" s="166"/>
      <c r="L335" s="181"/>
      <c r="M335" s="185"/>
      <c r="N335" s="196">
        <v>3111</v>
      </c>
      <c r="O335" s="254" t="s">
        <v>120</v>
      </c>
      <c r="P335" s="218">
        <v>33500</v>
      </c>
      <c r="Q335" s="218">
        <v>44000</v>
      </c>
      <c r="R335" s="218">
        <v>48000</v>
      </c>
      <c r="S335" s="218">
        <v>44000</v>
      </c>
      <c r="T335" s="218">
        <v>0</v>
      </c>
      <c r="U335" s="16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6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</row>
    <row r="336" spans="1:117" s="48" customFormat="1" ht="21" customHeight="1" x14ac:dyDescent="0.2">
      <c r="A336" s="43"/>
      <c r="B336" s="215" t="s">
        <v>268</v>
      </c>
      <c r="C336" s="164" t="s">
        <v>266</v>
      </c>
      <c r="D336" s="164"/>
      <c r="E336" s="164"/>
      <c r="F336" s="164"/>
      <c r="G336" s="164"/>
      <c r="H336" s="164"/>
      <c r="I336" s="164"/>
      <c r="J336" s="164" t="s">
        <v>112</v>
      </c>
      <c r="K336" s="166"/>
      <c r="L336" s="185"/>
      <c r="M336" s="167">
        <v>312</v>
      </c>
      <c r="N336" s="167" t="s">
        <v>269</v>
      </c>
      <c r="O336" s="350"/>
      <c r="P336" s="162">
        <f>SUM(P337)</f>
        <v>0</v>
      </c>
      <c r="Q336" s="162">
        <f>SUM(Q337)</f>
        <v>0</v>
      </c>
      <c r="R336" s="162">
        <f>SUM(R337)</f>
        <v>1250</v>
      </c>
      <c r="S336" s="162">
        <f>SUM(S337)</f>
        <v>1250</v>
      </c>
      <c r="T336" s="162">
        <v>2500</v>
      </c>
      <c r="U336" s="16"/>
      <c r="V336" s="10"/>
      <c r="W336" s="10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6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</row>
    <row r="337" spans="1:117" s="48" customFormat="1" ht="12.75" customHeight="1" x14ac:dyDescent="0.2">
      <c r="A337" s="43"/>
      <c r="B337" s="164"/>
      <c r="C337" s="164"/>
      <c r="D337" s="164"/>
      <c r="E337" s="164"/>
      <c r="F337" s="164"/>
      <c r="G337" s="164"/>
      <c r="H337" s="164"/>
      <c r="I337" s="164"/>
      <c r="J337" s="164" t="s">
        <v>112</v>
      </c>
      <c r="K337" s="166"/>
      <c r="L337" s="185"/>
      <c r="M337" s="185"/>
      <c r="N337" s="172">
        <v>3121</v>
      </c>
      <c r="O337" s="173" t="s">
        <v>270</v>
      </c>
      <c r="P337" s="174"/>
      <c r="Q337" s="174"/>
      <c r="R337" s="174">
        <v>1250</v>
      </c>
      <c r="S337" s="174">
        <v>1250</v>
      </c>
      <c r="T337" s="174">
        <v>0</v>
      </c>
      <c r="U337" s="16"/>
      <c r="V337" s="10"/>
      <c r="W337" s="10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6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</row>
    <row r="338" spans="1:117" s="10" customFormat="1" x14ac:dyDescent="0.2">
      <c r="A338" s="1"/>
      <c r="B338" s="215" t="s">
        <v>271</v>
      </c>
      <c r="C338" s="164" t="s">
        <v>266</v>
      </c>
      <c r="D338" s="164"/>
      <c r="E338" s="164"/>
      <c r="F338" s="164"/>
      <c r="G338" s="164"/>
      <c r="H338" s="164"/>
      <c r="I338" s="164"/>
      <c r="J338" s="164" t="s">
        <v>112</v>
      </c>
      <c r="K338" s="166"/>
      <c r="L338" s="185"/>
      <c r="M338" s="167">
        <v>313</v>
      </c>
      <c r="N338" s="194" t="s">
        <v>126</v>
      </c>
      <c r="O338" s="236"/>
      <c r="P338" s="162">
        <f>SUM(P339:P341)</f>
        <v>6000</v>
      </c>
      <c r="Q338" s="162">
        <f>SUM(Q339:Q341)</f>
        <v>8000</v>
      </c>
      <c r="R338" s="162">
        <f>SUM(R339:R341)</f>
        <v>8100</v>
      </c>
      <c r="S338" s="162">
        <f>SUM(S339:S341)</f>
        <v>7900</v>
      </c>
      <c r="T338" s="162">
        <v>9800</v>
      </c>
      <c r="U338" s="16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6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</row>
    <row r="339" spans="1:117" s="10" customFormat="1" x14ac:dyDescent="0.2">
      <c r="A339" s="1"/>
      <c r="B339" s="164"/>
      <c r="C339" s="164"/>
      <c r="D339" s="164"/>
      <c r="E339" s="164"/>
      <c r="F339" s="164"/>
      <c r="G339" s="164"/>
      <c r="H339" s="164"/>
      <c r="I339" s="164"/>
      <c r="J339" s="164" t="s">
        <v>112</v>
      </c>
      <c r="K339" s="166"/>
      <c r="L339" s="185"/>
      <c r="M339" s="185"/>
      <c r="N339" s="196">
        <v>3131</v>
      </c>
      <c r="O339" s="254" t="s">
        <v>272</v>
      </c>
      <c r="P339" s="174">
        <v>300</v>
      </c>
      <c r="Q339" s="174">
        <v>250</v>
      </c>
      <c r="R339" s="174">
        <v>0</v>
      </c>
      <c r="S339" s="174">
        <v>0</v>
      </c>
      <c r="T339" s="174">
        <v>0</v>
      </c>
      <c r="U339" s="16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6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</row>
    <row r="340" spans="1:117" s="10" customFormat="1" x14ac:dyDescent="0.2">
      <c r="A340" s="1"/>
      <c r="B340" s="164"/>
      <c r="C340" s="164"/>
      <c r="D340" s="164"/>
      <c r="E340" s="164"/>
      <c r="F340" s="164"/>
      <c r="G340" s="164"/>
      <c r="H340" s="164"/>
      <c r="I340" s="164"/>
      <c r="J340" s="164" t="s">
        <v>112</v>
      </c>
      <c r="K340" s="166"/>
      <c r="L340" s="185"/>
      <c r="M340" s="185"/>
      <c r="N340" s="196">
        <v>3132</v>
      </c>
      <c r="O340" s="254" t="s">
        <v>128</v>
      </c>
      <c r="P340" s="174">
        <v>5000</v>
      </c>
      <c r="Q340" s="174">
        <v>6800</v>
      </c>
      <c r="R340" s="174">
        <v>7200</v>
      </c>
      <c r="S340" s="174">
        <v>7000</v>
      </c>
      <c r="T340" s="174">
        <v>0</v>
      </c>
      <c r="U340" s="16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6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</row>
    <row r="341" spans="1:117" s="10" customFormat="1" x14ac:dyDescent="0.2">
      <c r="A341" s="1"/>
      <c r="B341" s="164"/>
      <c r="C341" s="164"/>
      <c r="D341" s="164"/>
      <c r="E341" s="164"/>
      <c r="F341" s="164"/>
      <c r="G341" s="164"/>
      <c r="H341" s="164"/>
      <c r="I341" s="164"/>
      <c r="J341" s="164" t="s">
        <v>112</v>
      </c>
      <c r="K341" s="166"/>
      <c r="L341" s="185"/>
      <c r="M341" s="185"/>
      <c r="N341" s="196">
        <v>3133</v>
      </c>
      <c r="O341" s="254" t="s">
        <v>273</v>
      </c>
      <c r="P341" s="174">
        <v>700</v>
      </c>
      <c r="Q341" s="174">
        <v>950</v>
      </c>
      <c r="R341" s="174">
        <v>900</v>
      </c>
      <c r="S341" s="174">
        <v>900</v>
      </c>
      <c r="T341" s="174">
        <v>0</v>
      </c>
      <c r="U341" s="16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6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</row>
    <row r="342" spans="1:117" s="10" customFormat="1" x14ac:dyDescent="0.2">
      <c r="A342" s="1"/>
      <c r="B342" s="164"/>
      <c r="C342" s="164"/>
      <c r="D342" s="164"/>
      <c r="E342" s="164" t="s">
        <v>111</v>
      </c>
      <c r="F342" s="164"/>
      <c r="G342" s="164"/>
      <c r="H342" s="164"/>
      <c r="I342" s="164"/>
      <c r="J342" s="164" t="s">
        <v>112</v>
      </c>
      <c r="K342" s="166"/>
      <c r="L342" s="167">
        <v>32</v>
      </c>
      <c r="M342" s="167" t="s">
        <v>130</v>
      </c>
      <c r="N342" s="167"/>
      <c r="O342" s="214"/>
      <c r="P342" s="219">
        <f>SUM(P347+P349+P343+P352)</f>
        <v>3980</v>
      </c>
      <c r="Q342" s="219">
        <f>SUM(Q347+Q349+Q343+Q352)</f>
        <v>4780</v>
      </c>
      <c r="R342" s="219">
        <f>SUM(R347+R349+R343+R352)</f>
        <v>4520</v>
      </c>
      <c r="S342" s="219">
        <f>SUM(S347+S349+S343+S352)</f>
        <v>4180</v>
      </c>
      <c r="T342" s="219">
        <v>5620</v>
      </c>
      <c r="U342" s="16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6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</row>
    <row r="343" spans="1:117" s="10" customFormat="1" x14ac:dyDescent="0.2">
      <c r="A343" s="1"/>
      <c r="B343" s="215" t="s">
        <v>274</v>
      </c>
      <c r="C343" s="164" t="s">
        <v>266</v>
      </c>
      <c r="D343" s="164"/>
      <c r="E343" s="164"/>
      <c r="F343" s="164"/>
      <c r="G343" s="164"/>
      <c r="H343" s="164"/>
      <c r="I343" s="164"/>
      <c r="J343" s="164" t="s">
        <v>112</v>
      </c>
      <c r="K343" s="166"/>
      <c r="L343" s="185"/>
      <c r="M343" s="344">
        <v>321</v>
      </c>
      <c r="N343" s="344" t="s">
        <v>30</v>
      </c>
      <c r="O343" s="351"/>
      <c r="P343" s="162">
        <f>SUM(P344:P346)</f>
        <v>3400</v>
      </c>
      <c r="Q343" s="162">
        <f>SUM(Q344:Q346)</f>
        <v>3900</v>
      </c>
      <c r="R343" s="162">
        <f>SUM(R344:R346)</f>
        <v>4090</v>
      </c>
      <c r="S343" s="162">
        <f>SUM(S344:S346)</f>
        <v>4050</v>
      </c>
      <c r="T343" s="162">
        <v>5490</v>
      </c>
      <c r="U343" s="16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6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</row>
    <row r="344" spans="1:117" s="10" customFormat="1" x14ac:dyDescent="0.2">
      <c r="A344" s="1"/>
      <c r="B344" s="164"/>
      <c r="C344" s="164"/>
      <c r="D344" s="164"/>
      <c r="E344" s="164"/>
      <c r="F344" s="164"/>
      <c r="G344" s="164"/>
      <c r="H344" s="164"/>
      <c r="I344" s="164"/>
      <c r="J344" s="164" t="s">
        <v>112</v>
      </c>
      <c r="K344" s="166"/>
      <c r="L344" s="185"/>
      <c r="M344" s="185"/>
      <c r="N344" s="196">
        <v>3211</v>
      </c>
      <c r="O344" s="254" t="s">
        <v>31</v>
      </c>
      <c r="P344" s="174">
        <v>300</v>
      </c>
      <c r="Q344" s="174">
        <v>300</v>
      </c>
      <c r="R344" s="174">
        <v>490</v>
      </c>
      <c r="S344" s="174">
        <v>450</v>
      </c>
      <c r="T344" s="174">
        <v>0</v>
      </c>
      <c r="U344" s="16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6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</row>
    <row r="345" spans="1:117" s="10" customFormat="1" x14ac:dyDescent="0.2">
      <c r="A345" s="1"/>
      <c r="B345" s="164"/>
      <c r="C345" s="164"/>
      <c r="D345" s="164"/>
      <c r="E345" s="164"/>
      <c r="F345" s="164"/>
      <c r="G345" s="164"/>
      <c r="H345" s="164"/>
      <c r="I345" s="164"/>
      <c r="J345" s="164" t="s">
        <v>112</v>
      </c>
      <c r="K345" s="166"/>
      <c r="L345" s="185"/>
      <c r="M345" s="185"/>
      <c r="N345" s="196">
        <v>3212</v>
      </c>
      <c r="O345" s="254" t="s">
        <v>275</v>
      </c>
      <c r="P345" s="174">
        <v>2800</v>
      </c>
      <c r="Q345" s="174">
        <v>3600</v>
      </c>
      <c r="R345" s="174">
        <v>3600</v>
      </c>
      <c r="S345" s="174">
        <v>3600</v>
      </c>
      <c r="T345" s="174">
        <v>0</v>
      </c>
      <c r="U345" s="16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6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</row>
    <row r="346" spans="1:117" s="10" customFormat="1" ht="21" customHeight="1" x14ac:dyDescent="0.2">
      <c r="A346" s="1"/>
      <c r="B346" s="164"/>
      <c r="C346" s="164"/>
      <c r="D346" s="164"/>
      <c r="E346" s="164"/>
      <c r="F346" s="164"/>
      <c r="G346" s="164"/>
      <c r="H346" s="164"/>
      <c r="I346" s="164"/>
      <c r="J346" s="164" t="s">
        <v>112</v>
      </c>
      <c r="K346" s="166"/>
      <c r="L346" s="185"/>
      <c r="M346" s="185"/>
      <c r="N346" s="196">
        <v>3213</v>
      </c>
      <c r="O346" s="254" t="s">
        <v>276</v>
      </c>
      <c r="P346" s="174">
        <v>300</v>
      </c>
      <c r="Q346" s="174"/>
      <c r="R346" s="174"/>
      <c r="S346" s="174">
        <v>0</v>
      </c>
      <c r="T346" s="174">
        <v>0</v>
      </c>
      <c r="U346" s="16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6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</row>
    <row r="347" spans="1:117" s="10" customFormat="1" x14ac:dyDescent="0.2">
      <c r="A347" s="1" t="s">
        <v>277</v>
      </c>
      <c r="B347" s="180" t="s">
        <v>278</v>
      </c>
      <c r="C347" s="164" t="s">
        <v>266</v>
      </c>
      <c r="D347" s="164"/>
      <c r="E347" s="164" t="s">
        <v>111</v>
      </c>
      <c r="F347" s="164"/>
      <c r="G347" s="164"/>
      <c r="H347" s="164"/>
      <c r="I347" s="164"/>
      <c r="J347" s="164" t="s">
        <v>112</v>
      </c>
      <c r="K347" s="166"/>
      <c r="L347" s="185"/>
      <c r="M347" s="167">
        <v>322</v>
      </c>
      <c r="N347" s="167" t="s">
        <v>37</v>
      </c>
      <c r="O347" s="214"/>
      <c r="P347" s="162">
        <f>SUM(P348)</f>
        <v>250</v>
      </c>
      <c r="Q347" s="162">
        <f>SUM(Q348)</f>
        <v>250</v>
      </c>
      <c r="R347" s="162">
        <f>SUM(R348)</f>
        <v>0</v>
      </c>
      <c r="S347" s="162">
        <f>SUM(S348)</f>
        <v>0</v>
      </c>
      <c r="T347" s="162">
        <f>SUM(T348)</f>
        <v>0</v>
      </c>
      <c r="U347" s="16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6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</row>
    <row r="348" spans="1:117" s="10" customFormat="1" x14ac:dyDescent="0.2">
      <c r="A348" s="1"/>
      <c r="B348" s="164"/>
      <c r="C348" s="164"/>
      <c r="D348" s="164"/>
      <c r="E348" s="164" t="s">
        <v>111</v>
      </c>
      <c r="F348" s="164"/>
      <c r="G348" s="164"/>
      <c r="H348" s="164"/>
      <c r="I348" s="164"/>
      <c r="J348" s="164" t="s">
        <v>112</v>
      </c>
      <c r="K348" s="166"/>
      <c r="L348" s="185"/>
      <c r="M348" s="216"/>
      <c r="N348" s="220">
        <v>3221</v>
      </c>
      <c r="O348" s="221" t="s">
        <v>74</v>
      </c>
      <c r="P348" s="174">
        <v>250</v>
      </c>
      <c r="Q348" s="174">
        <v>250</v>
      </c>
      <c r="R348" s="174">
        <v>0</v>
      </c>
      <c r="S348" s="174">
        <v>0</v>
      </c>
      <c r="T348" s="174">
        <v>0</v>
      </c>
      <c r="U348" s="16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6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</row>
    <row r="349" spans="1:117" s="10" customFormat="1" x14ac:dyDescent="0.2">
      <c r="A349" s="1" t="s">
        <v>279</v>
      </c>
      <c r="B349" s="215" t="s">
        <v>280</v>
      </c>
      <c r="C349" s="164" t="s">
        <v>266</v>
      </c>
      <c r="D349" s="164"/>
      <c r="E349" s="164"/>
      <c r="F349" s="164"/>
      <c r="G349" s="164"/>
      <c r="H349" s="164"/>
      <c r="I349" s="164"/>
      <c r="J349" s="164" t="s">
        <v>112</v>
      </c>
      <c r="K349" s="166"/>
      <c r="L349" s="185"/>
      <c r="M349" s="167">
        <v>323</v>
      </c>
      <c r="N349" s="167" t="s">
        <v>139</v>
      </c>
      <c r="O349" s="352"/>
      <c r="P349" s="162">
        <f>SUM(P350:P351)</f>
        <v>130</v>
      </c>
      <c r="Q349" s="162">
        <f>SUM(Q350:Q351)</f>
        <v>430</v>
      </c>
      <c r="R349" s="162">
        <f>SUM(R350:R351)</f>
        <v>430</v>
      </c>
      <c r="S349" s="162">
        <f>SUM(S350:S351)</f>
        <v>130</v>
      </c>
      <c r="T349" s="162">
        <f>SUM(T350:T351)</f>
        <v>130</v>
      </c>
      <c r="U349" s="16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6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</row>
    <row r="350" spans="1:117" s="10" customFormat="1" ht="13.5" thickBot="1" x14ac:dyDescent="0.25">
      <c r="A350" s="33"/>
      <c r="B350" s="164"/>
      <c r="C350" s="164"/>
      <c r="D350" s="164"/>
      <c r="E350" s="164"/>
      <c r="F350" s="164"/>
      <c r="G350" s="164"/>
      <c r="H350" s="164"/>
      <c r="I350" s="164"/>
      <c r="J350" s="164" t="s">
        <v>112</v>
      </c>
      <c r="K350" s="166"/>
      <c r="L350" s="185"/>
      <c r="M350" s="216"/>
      <c r="N350" s="220">
        <v>3236</v>
      </c>
      <c r="O350" s="221" t="s">
        <v>281</v>
      </c>
      <c r="P350" s="174">
        <v>130</v>
      </c>
      <c r="Q350" s="174">
        <v>130</v>
      </c>
      <c r="R350" s="174">
        <v>130</v>
      </c>
      <c r="S350" s="174">
        <v>130</v>
      </c>
      <c r="T350" s="174">
        <v>130</v>
      </c>
      <c r="U350" s="16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6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</row>
    <row r="351" spans="1:117" s="10" customFormat="1" x14ac:dyDescent="0.2">
      <c r="A351" s="1"/>
      <c r="B351" s="164"/>
      <c r="C351" s="164"/>
      <c r="D351" s="164"/>
      <c r="E351" s="164"/>
      <c r="F351" s="164"/>
      <c r="G351" s="164"/>
      <c r="H351" s="164"/>
      <c r="I351" s="164"/>
      <c r="J351" s="164" t="s">
        <v>112</v>
      </c>
      <c r="K351" s="166"/>
      <c r="L351" s="185"/>
      <c r="M351" s="185"/>
      <c r="N351" s="196">
        <v>3239</v>
      </c>
      <c r="O351" s="197" t="s">
        <v>261</v>
      </c>
      <c r="P351" s="174">
        <v>0</v>
      </c>
      <c r="Q351" s="174">
        <v>300</v>
      </c>
      <c r="R351" s="174">
        <v>300</v>
      </c>
      <c r="S351" s="174">
        <v>0</v>
      </c>
      <c r="T351" s="174">
        <v>0</v>
      </c>
      <c r="U351" s="16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6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</row>
    <row r="352" spans="1:117" s="10" customFormat="1" x14ac:dyDescent="0.2">
      <c r="A352" s="1"/>
      <c r="B352" s="180" t="s">
        <v>282</v>
      </c>
      <c r="C352" s="164" t="s">
        <v>266</v>
      </c>
      <c r="D352" s="164"/>
      <c r="E352" s="164"/>
      <c r="F352" s="164"/>
      <c r="G352" s="164"/>
      <c r="H352" s="164"/>
      <c r="I352" s="164"/>
      <c r="J352" s="164" t="s">
        <v>112</v>
      </c>
      <c r="K352" s="166"/>
      <c r="L352" s="185"/>
      <c r="M352" s="167">
        <v>329</v>
      </c>
      <c r="N352" s="358" t="s">
        <v>58</v>
      </c>
      <c r="O352" s="358"/>
      <c r="P352" s="162">
        <f>SUM(P353)</f>
        <v>200</v>
      </c>
      <c r="Q352" s="162">
        <f>SUM(Q353)</f>
        <v>200</v>
      </c>
      <c r="R352" s="162">
        <f>SUM(R353)</f>
        <v>0</v>
      </c>
      <c r="S352" s="162">
        <f>SUM(S353)</f>
        <v>0</v>
      </c>
      <c r="T352" s="162">
        <f>SUM(T353)</f>
        <v>0</v>
      </c>
      <c r="U352" s="16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6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</row>
    <row r="353" spans="1:117" s="10" customFormat="1" x14ac:dyDescent="0.2">
      <c r="A353" s="1"/>
      <c r="B353" s="186"/>
      <c r="C353" s="186"/>
      <c r="D353" s="186"/>
      <c r="E353" s="186"/>
      <c r="F353" s="186"/>
      <c r="G353" s="186"/>
      <c r="H353" s="186"/>
      <c r="I353" s="186"/>
      <c r="J353" s="186" t="s">
        <v>112</v>
      </c>
      <c r="K353" s="165"/>
      <c r="L353" s="167"/>
      <c r="M353" s="167"/>
      <c r="N353" s="189">
        <v>3293</v>
      </c>
      <c r="O353" s="190" t="s">
        <v>60</v>
      </c>
      <c r="P353" s="191">
        <v>200</v>
      </c>
      <c r="Q353" s="191">
        <v>200</v>
      </c>
      <c r="R353" s="191">
        <v>0</v>
      </c>
      <c r="S353" s="191">
        <v>0</v>
      </c>
      <c r="T353" s="191">
        <v>0</v>
      </c>
      <c r="U353" s="16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6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</row>
    <row r="354" spans="1:117" x14ac:dyDescent="0.2">
      <c r="B354" s="353"/>
      <c r="C354" s="353"/>
      <c r="D354" s="353"/>
      <c r="E354" s="353"/>
      <c r="F354" s="353"/>
      <c r="G354" s="353"/>
      <c r="H354" s="353"/>
      <c r="I354" s="353"/>
      <c r="J354" s="353"/>
      <c r="K354" s="353"/>
      <c r="L354" s="353"/>
      <c r="M354" s="353"/>
      <c r="N354" s="353"/>
      <c r="O354" s="353"/>
      <c r="P354" s="353"/>
      <c r="Q354" s="353"/>
      <c r="R354" s="353"/>
      <c r="S354" s="354"/>
      <c r="T354" s="353"/>
    </row>
    <row r="355" spans="1:117" x14ac:dyDescent="0.2">
      <c r="B355" s="353"/>
      <c r="C355" s="353"/>
      <c r="D355" s="353"/>
      <c r="E355" s="353"/>
      <c r="F355" s="353"/>
      <c r="G355" s="353"/>
      <c r="H355" s="353"/>
      <c r="I355" s="353"/>
      <c r="J355" s="353"/>
      <c r="K355" s="353"/>
      <c r="L355" s="353"/>
      <c r="M355" s="353"/>
      <c r="N355" s="353"/>
      <c r="O355" s="353"/>
      <c r="P355" s="353"/>
      <c r="Q355" s="353"/>
      <c r="R355" s="353"/>
      <c r="S355" s="354"/>
      <c r="T355" s="353"/>
    </row>
    <row r="356" spans="1:117" x14ac:dyDescent="0.2">
      <c r="B356" s="148"/>
      <c r="C356" s="148"/>
      <c r="D356" s="148"/>
      <c r="E356" s="148"/>
      <c r="F356" s="148" t="s">
        <v>263</v>
      </c>
      <c r="G356" s="148" t="s">
        <v>18</v>
      </c>
      <c r="H356" s="148"/>
      <c r="I356" s="148"/>
      <c r="J356" s="148"/>
      <c r="K356" s="149"/>
      <c r="L356" s="355" t="s">
        <v>369</v>
      </c>
      <c r="M356" s="355"/>
      <c r="N356" s="355"/>
      <c r="O356" s="355"/>
      <c r="P356" s="150">
        <f>SUM(P357)</f>
        <v>0</v>
      </c>
      <c r="Q356" s="150">
        <f>SUM(Q357)</f>
        <v>0</v>
      </c>
      <c r="R356" s="150">
        <f>SUM(R357)</f>
        <v>0</v>
      </c>
      <c r="S356" s="150">
        <f>SUM(S357)</f>
        <v>7842197.4199999999</v>
      </c>
      <c r="T356" s="150">
        <f>SUM(T357)</f>
        <v>7103650</v>
      </c>
    </row>
    <row r="357" spans="1:117" x14ac:dyDescent="0.2">
      <c r="B357" s="305"/>
      <c r="C357" s="305"/>
      <c r="D357" s="144"/>
      <c r="E357" s="144"/>
      <c r="F357" s="305"/>
      <c r="G357" s="144"/>
      <c r="H357" s="144"/>
      <c r="I357" s="305"/>
      <c r="J357" s="305" t="s">
        <v>112</v>
      </c>
      <c r="K357" s="349"/>
      <c r="L357" s="356"/>
      <c r="M357" s="356"/>
      <c r="N357" s="356"/>
      <c r="O357" s="356"/>
      <c r="P357" s="308">
        <v>0</v>
      </c>
      <c r="Q357" s="308">
        <v>0</v>
      </c>
      <c r="R357" s="308">
        <v>0</v>
      </c>
      <c r="S357" s="309">
        <f>S359</f>
        <v>7842197.4199999999</v>
      </c>
      <c r="T357" s="309">
        <f>T359</f>
        <v>7103650</v>
      </c>
    </row>
    <row r="358" spans="1:117" x14ac:dyDescent="0.2">
      <c r="B358" s="208"/>
      <c r="C358" s="208"/>
      <c r="D358" s="208"/>
      <c r="E358" s="208"/>
      <c r="F358" s="208"/>
      <c r="G358" s="208"/>
      <c r="H358" s="208"/>
      <c r="I358" s="208"/>
      <c r="J358" s="208"/>
      <c r="K358" s="158" t="s">
        <v>266</v>
      </c>
      <c r="L358" s="159" t="s">
        <v>371</v>
      </c>
      <c r="M358" s="159"/>
      <c r="N358" s="159"/>
      <c r="O358" s="160"/>
      <c r="P358" s="161">
        <v>0</v>
      </c>
      <c r="Q358" s="161">
        <v>0</v>
      </c>
      <c r="R358" s="161">
        <v>0</v>
      </c>
      <c r="S358" s="161"/>
      <c r="T358" s="161"/>
    </row>
    <row r="359" spans="1:117" x14ac:dyDescent="0.2">
      <c r="B359" s="164"/>
      <c r="C359" s="210"/>
      <c r="D359" s="210"/>
      <c r="E359" s="210" t="s">
        <v>111</v>
      </c>
      <c r="F359" s="210"/>
      <c r="G359" s="164"/>
      <c r="H359" s="210"/>
      <c r="I359" s="210"/>
      <c r="J359" s="210" t="s">
        <v>112</v>
      </c>
      <c r="K359" s="165">
        <v>3</v>
      </c>
      <c r="L359" s="357" t="s">
        <v>115</v>
      </c>
      <c r="M359" s="357"/>
      <c r="N359" s="357"/>
      <c r="O359" s="357"/>
      <c r="P359" s="162">
        <v>0</v>
      </c>
      <c r="Q359" s="162">
        <v>0</v>
      </c>
      <c r="R359" s="162">
        <v>0</v>
      </c>
      <c r="S359" s="162">
        <f>S360+S369</f>
        <v>7842197.4199999999</v>
      </c>
      <c r="T359" s="162">
        <f>T360+T369</f>
        <v>7103650</v>
      </c>
    </row>
    <row r="360" spans="1:117" x14ac:dyDescent="0.2">
      <c r="B360" s="164"/>
      <c r="C360" s="164"/>
      <c r="D360" s="164"/>
      <c r="E360" s="164"/>
      <c r="F360" s="164"/>
      <c r="G360" s="164"/>
      <c r="H360" s="164"/>
      <c r="I360" s="164"/>
      <c r="J360" s="164" t="s">
        <v>112</v>
      </c>
      <c r="K360" s="166"/>
      <c r="L360" s="340">
        <v>31</v>
      </c>
      <c r="M360" s="169" t="s">
        <v>116</v>
      </c>
      <c r="N360" s="312"/>
      <c r="O360" s="291"/>
      <c r="P360" s="348">
        <v>0</v>
      </c>
      <c r="Q360" s="348">
        <f>Q361+Q365+Q363</f>
        <v>0</v>
      </c>
      <c r="R360" s="348">
        <f>R361+R365+R363</f>
        <v>0</v>
      </c>
      <c r="S360" s="348">
        <f>S361+S365+S363</f>
        <v>7818610.2199999997</v>
      </c>
      <c r="T360" s="348">
        <f>T361+T365+T363</f>
        <v>7103650</v>
      </c>
    </row>
    <row r="361" spans="1:117" x14ac:dyDescent="0.2">
      <c r="B361" s="215"/>
      <c r="C361" s="164"/>
      <c r="D361" s="164"/>
      <c r="E361" s="164"/>
      <c r="F361" s="164"/>
      <c r="G361" s="164"/>
      <c r="H361" s="164"/>
      <c r="I361" s="164"/>
      <c r="J361" s="164" t="s">
        <v>112</v>
      </c>
      <c r="K361" s="166"/>
      <c r="L361" s="181"/>
      <c r="M361" s="169" t="s">
        <v>242</v>
      </c>
      <c r="N361" s="312"/>
      <c r="O361" s="291"/>
      <c r="P361" s="162">
        <f>SUM(P362)</f>
        <v>0</v>
      </c>
      <c r="Q361" s="162">
        <f>SUM(Q362)</f>
        <v>0</v>
      </c>
      <c r="R361" s="162">
        <f>SUM(R362)</f>
        <v>0</v>
      </c>
      <c r="S361" s="162">
        <f>SUM(S362)</f>
        <v>6345284.2199999997</v>
      </c>
      <c r="T361" s="162">
        <f>T362</f>
        <v>5877400</v>
      </c>
    </row>
    <row r="362" spans="1:117" x14ac:dyDescent="0.2">
      <c r="B362" s="164"/>
      <c r="C362" s="164"/>
      <c r="D362" s="164"/>
      <c r="E362" s="164"/>
      <c r="F362" s="164"/>
      <c r="G362" s="164"/>
      <c r="H362" s="164"/>
      <c r="I362" s="164"/>
      <c r="J362" s="164" t="s">
        <v>112</v>
      </c>
      <c r="K362" s="166"/>
      <c r="L362" s="181"/>
      <c r="M362" s="185"/>
      <c r="N362" s="196">
        <v>3111</v>
      </c>
      <c r="O362" s="254" t="s">
        <v>120</v>
      </c>
      <c r="P362" s="218"/>
      <c r="Q362" s="218">
        <v>0</v>
      </c>
      <c r="R362" s="218"/>
      <c r="S362" s="218">
        <v>6345284.2199999997</v>
      </c>
      <c r="T362" s="218">
        <v>5877400</v>
      </c>
    </row>
    <row r="363" spans="1:117" x14ac:dyDescent="0.2">
      <c r="B363" s="215"/>
      <c r="C363" s="164"/>
      <c r="D363" s="164"/>
      <c r="E363" s="164"/>
      <c r="F363" s="164"/>
      <c r="G363" s="164"/>
      <c r="H363" s="164"/>
      <c r="I363" s="164"/>
      <c r="J363" s="164" t="s">
        <v>112</v>
      </c>
      <c r="K363" s="166"/>
      <c r="L363" s="185"/>
      <c r="M363" s="167">
        <v>312</v>
      </c>
      <c r="N363" s="167" t="s">
        <v>269</v>
      </c>
      <c r="O363" s="350"/>
      <c r="P363" s="162">
        <f>SUM(P364)</f>
        <v>0</v>
      </c>
      <c r="Q363" s="162">
        <f>SUM(Q364)</f>
        <v>0</v>
      </c>
      <c r="R363" s="162">
        <f>SUM(R364)</f>
        <v>0</v>
      </c>
      <c r="S363" s="162">
        <f>SUM(S364)</f>
        <v>273326</v>
      </c>
      <c r="T363" s="162">
        <f>T364</f>
        <v>211250</v>
      </c>
    </row>
    <row r="364" spans="1:117" x14ac:dyDescent="0.2">
      <c r="B364" s="164"/>
      <c r="C364" s="164"/>
      <c r="D364" s="164"/>
      <c r="E364" s="164"/>
      <c r="F364" s="164"/>
      <c r="G364" s="164"/>
      <c r="H364" s="164"/>
      <c r="I364" s="164"/>
      <c r="J364" s="164" t="s">
        <v>112</v>
      </c>
      <c r="K364" s="166"/>
      <c r="L364" s="185"/>
      <c r="M364" s="185"/>
      <c r="N364" s="172">
        <v>3121</v>
      </c>
      <c r="O364" s="173" t="s">
        <v>270</v>
      </c>
      <c r="P364" s="174"/>
      <c r="Q364" s="174">
        <v>0</v>
      </c>
      <c r="R364" s="174">
        <v>0</v>
      </c>
      <c r="S364" s="174">
        <v>273326</v>
      </c>
      <c r="T364" s="174">
        <v>211250</v>
      </c>
    </row>
    <row r="365" spans="1:117" x14ac:dyDescent="0.2">
      <c r="B365" s="215"/>
      <c r="C365" s="164"/>
      <c r="D365" s="164"/>
      <c r="E365" s="164"/>
      <c r="F365" s="164"/>
      <c r="G365" s="164"/>
      <c r="H365" s="164"/>
      <c r="I365" s="164"/>
      <c r="J365" s="164" t="s">
        <v>112</v>
      </c>
      <c r="K365" s="166"/>
      <c r="L365" s="185"/>
      <c r="M365" s="167">
        <v>313</v>
      </c>
      <c r="N365" s="194" t="s">
        <v>126</v>
      </c>
      <c r="O365" s="236"/>
      <c r="P365" s="162">
        <v>0</v>
      </c>
      <c r="Q365" s="162">
        <f>SUM(Q366:Q368)</f>
        <v>0</v>
      </c>
      <c r="R365" s="162">
        <f>SUM(R366:R368)</f>
        <v>0</v>
      </c>
      <c r="S365" s="162">
        <f>SUM(S366:S368)</f>
        <v>1200000</v>
      </c>
      <c r="T365" s="162">
        <f>T367+T368</f>
        <v>1015000</v>
      </c>
    </row>
    <row r="366" spans="1:117" x14ac:dyDescent="0.2">
      <c r="B366" s="164"/>
      <c r="C366" s="164"/>
      <c r="D366" s="164"/>
      <c r="E366" s="164"/>
      <c r="F366" s="164"/>
      <c r="G366" s="164"/>
      <c r="H366" s="164"/>
      <c r="I366" s="164"/>
      <c r="J366" s="164" t="s">
        <v>112</v>
      </c>
      <c r="K366" s="166"/>
      <c r="L366" s="185"/>
      <c r="M366" s="185"/>
      <c r="N366" s="196">
        <v>3131</v>
      </c>
      <c r="O366" s="254" t="s">
        <v>272</v>
      </c>
      <c r="P366" s="174">
        <v>0</v>
      </c>
      <c r="Q366" s="174">
        <v>0</v>
      </c>
      <c r="R366" s="174">
        <v>0</v>
      </c>
      <c r="S366" s="174">
        <v>0</v>
      </c>
      <c r="T366" s="174">
        <v>0</v>
      </c>
    </row>
    <row r="367" spans="1:117" x14ac:dyDescent="0.2">
      <c r="B367" s="164"/>
      <c r="C367" s="164"/>
      <c r="D367" s="164"/>
      <c r="E367" s="164"/>
      <c r="F367" s="164"/>
      <c r="G367" s="164"/>
      <c r="H367" s="164"/>
      <c r="I367" s="164"/>
      <c r="J367" s="164" t="s">
        <v>112</v>
      </c>
      <c r="K367" s="166"/>
      <c r="L367" s="185"/>
      <c r="M367" s="185"/>
      <c r="N367" s="196">
        <v>3132</v>
      </c>
      <c r="O367" s="254" t="s">
        <v>128</v>
      </c>
      <c r="P367" s="174">
        <v>0</v>
      </c>
      <c r="Q367" s="174">
        <v>0</v>
      </c>
      <c r="R367" s="174">
        <v>0</v>
      </c>
      <c r="S367" s="174">
        <v>1026000</v>
      </c>
      <c r="T367" s="174">
        <v>915000</v>
      </c>
    </row>
    <row r="368" spans="1:117" x14ac:dyDescent="0.2">
      <c r="B368" s="164"/>
      <c r="C368" s="164"/>
      <c r="D368" s="164"/>
      <c r="E368" s="164"/>
      <c r="F368" s="164"/>
      <c r="G368" s="164"/>
      <c r="H368" s="164"/>
      <c r="I368" s="164"/>
      <c r="J368" s="164" t="s">
        <v>112</v>
      </c>
      <c r="K368" s="166"/>
      <c r="L368" s="185"/>
      <c r="M368" s="185"/>
      <c r="N368" s="196">
        <v>3133</v>
      </c>
      <c r="O368" s="254" t="s">
        <v>273</v>
      </c>
      <c r="P368" s="174">
        <v>0</v>
      </c>
      <c r="Q368" s="174">
        <v>0</v>
      </c>
      <c r="R368" s="174">
        <v>0</v>
      </c>
      <c r="S368" s="174">
        <v>174000</v>
      </c>
      <c r="T368" s="174">
        <v>100000</v>
      </c>
    </row>
    <row r="369" spans="2:20" x14ac:dyDescent="0.2">
      <c r="B369" s="180"/>
      <c r="C369" s="164"/>
      <c r="D369" s="164"/>
      <c r="E369" s="164"/>
      <c r="F369" s="164"/>
      <c r="G369" s="164"/>
      <c r="H369" s="164"/>
      <c r="I369" s="164"/>
      <c r="J369" s="164" t="s">
        <v>112</v>
      </c>
      <c r="K369" s="166"/>
      <c r="L369" s="185"/>
      <c r="M369" s="167">
        <v>329</v>
      </c>
      <c r="N369" s="358" t="s">
        <v>58</v>
      </c>
      <c r="O369" s="358"/>
      <c r="P369" s="162">
        <f>SUM(P370)</f>
        <v>0</v>
      </c>
      <c r="Q369" s="162">
        <f>SUM(Q370)</f>
        <v>0</v>
      </c>
      <c r="R369" s="162">
        <f>SUM(R370)</f>
        <v>0</v>
      </c>
      <c r="S369" s="162">
        <f>SUM(S370)</f>
        <v>23587.200000000001</v>
      </c>
      <c r="T369" s="162">
        <f>SUM(T370)</f>
        <v>0</v>
      </c>
    </row>
    <row r="370" spans="2:20" x14ac:dyDescent="0.2">
      <c r="B370" s="186"/>
      <c r="C370" s="186"/>
      <c r="D370" s="186"/>
      <c r="E370" s="186"/>
      <c r="F370" s="186"/>
      <c r="G370" s="186"/>
      <c r="H370" s="186"/>
      <c r="I370" s="186"/>
      <c r="J370" s="186" t="s">
        <v>112</v>
      </c>
      <c r="K370" s="165"/>
      <c r="L370" s="167"/>
      <c r="M370" s="167"/>
      <c r="N370" s="189">
        <v>3295</v>
      </c>
      <c r="O370" s="190" t="s">
        <v>370</v>
      </c>
      <c r="P370" s="191">
        <v>0</v>
      </c>
      <c r="Q370" s="191">
        <v>0</v>
      </c>
      <c r="R370" s="191">
        <v>0</v>
      </c>
      <c r="S370" s="191">
        <v>23587.200000000001</v>
      </c>
      <c r="T370" s="191">
        <v>0</v>
      </c>
    </row>
    <row r="371" spans="2:20" x14ac:dyDescent="0.2">
      <c r="B371" s="353"/>
      <c r="C371" s="353"/>
      <c r="D371" s="353"/>
      <c r="E371" s="353"/>
      <c r="F371" s="353"/>
      <c r="G371" s="353"/>
      <c r="H371" s="353"/>
      <c r="I371" s="353"/>
      <c r="J371" s="353"/>
      <c r="K371" s="353"/>
      <c r="L371" s="353"/>
      <c r="M371" s="353"/>
      <c r="N371" s="353"/>
      <c r="O371" s="353"/>
      <c r="P371" s="353"/>
      <c r="Q371" s="353"/>
      <c r="R371" s="353"/>
      <c r="S371" s="354"/>
      <c r="T371" s="353"/>
    </row>
    <row r="372" spans="2:20" x14ac:dyDescent="0.2">
      <c r="B372" s="353"/>
      <c r="C372" s="353"/>
      <c r="D372" s="353"/>
      <c r="E372" s="353"/>
      <c r="F372" s="353"/>
      <c r="G372" s="353"/>
      <c r="H372" s="353"/>
      <c r="I372" s="353"/>
      <c r="J372" s="353"/>
      <c r="K372" s="353"/>
      <c r="L372" s="353"/>
      <c r="M372" s="353"/>
      <c r="N372" s="353"/>
      <c r="O372" s="353"/>
      <c r="P372" s="353"/>
      <c r="Q372" s="353"/>
      <c r="R372" s="353"/>
      <c r="S372" s="354"/>
      <c r="T372" s="353"/>
    </row>
  </sheetData>
  <mergeCells count="165">
    <mergeCell ref="A1:A3"/>
    <mergeCell ref="B1:B3"/>
    <mergeCell ref="C1:I3"/>
    <mergeCell ref="J1:J3"/>
    <mergeCell ref="K1:N3"/>
    <mergeCell ref="O1:O3"/>
    <mergeCell ref="L6:O6"/>
    <mergeCell ref="L7:O7"/>
    <mergeCell ref="L8:O8"/>
    <mergeCell ref="L9:O9"/>
    <mergeCell ref="L12:O12"/>
    <mergeCell ref="M13:O13"/>
    <mergeCell ref="T1:T3"/>
    <mergeCell ref="L5:O5"/>
    <mergeCell ref="S1:S3"/>
    <mergeCell ref="Q1:Q3"/>
    <mergeCell ref="R1:R3"/>
    <mergeCell ref="P1:P3"/>
    <mergeCell ref="L46:O46"/>
    <mergeCell ref="L48:O48"/>
    <mergeCell ref="M49:O49"/>
    <mergeCell ref="N50:O50"/>
    <mergeCell ref="N52:O52"/>
    <mergeCell ref="N55:O55"/>
    <mergeCell ref="N14:O14"/>
    <mergeCell ref="N19:O19"/>
    <mergeCell ref="N26:O26"/>
    <mergeCell ref="N36:O36"/>
    <mergeCell ref="M42:O42"/>
    <mergeCell ref="N43:O43"/>
    <mergeCell ref="L62:O62"/>
    <mergeCell ref="L64:O64"/>
    <mergeCell ref="M65:O65"/>
    <mergeCell ref="N66:O66"/>
    <mergeCell ref="A69:A71"/>
    <mergeCell ref="B69:B71"/>
    <mergeCell ref="C69:I71"/>
    <mergeCell ref="J69:J71"/>
    <mergeCell ref="K69:N71"/>
    <mergeCell ref="O69:O71"/>
    <mergeCell ref="L75:O75"/>
    <mergeCell ref="M86:O86"/>
    <mergeCell ref="N87:O87"/>
    <mergeCell ref="L91:O91"/>
    <mergeCell ref="L92:O92"/>
    <mergeCell ref="L94:O94"/>
    <mergeCell ref="T69:T71"/>
    <mergeCell ref="L73:O73"/>
    <mergeCell ref="L74:O74"/>
    <mergeCell ref="S69:S71"/>
    <mergeCell ref="Q69:Q71"/>
    <mergeCell ref="R69:R71"/>
    <mergeCell ref="P69:P71"/>
    <mergeCell ref="T137:T139"/>
    <mergeCell ref="L154:O154"/>
    <mergeCell ref="L155:O155"/>
    <mergeCell ref="S137:S139"/>
    <mergeCell ref="Q137:Q139"/>
    <mergeCell ref="R137:R139"/>
    <mergeCell ref="P137:P139"/>
    <mergeCell ref="A137:A139"/>
    <mergeCell ref="B137:B139"/>
    <mergeCell ref="C137:I139"/>
    <mergeCell ref="J137:J139"/>
    <mergeCell ref="K137:N139"/>
    <mergeCell ref="O137:O139"/>
    <mergeCell ref="M167:O167"/>
    <mergeCell ref="N168:O168"/>
    <mergeCell ref="N170:O170"/>
    <mergeCell ref="M175:O175"/>
    <mergeCell ref="N176:O176"/>
    <mergeCell ref="L178:O178"/>
    <mergeCell ref="L158:O158"/>
    <mergeCell ref="M159:O159"/>
    <mergeCell ref="N160:O160"/>
    <mergeCell ref="N162:O162"/>
    <mergeCell ref="L164:O164"/>
    <mergeCell ref="L166:O166"/>
    <mergeCell ref="L192:O192"/>
    <mergeCell ref="L194:O194"/>
    <mergeCell ref="M198:O198"/>
    <mergeCell ref="N203:O203"/>
    <mergeCell ref="L208:O208"/>
    <mergeCell ref="L210:O210"/>
    <mergeCell ref="L179:O179"/>
    <mergeCell ref="L180:O180"/>
    <mergeCell ref="N184:O184"/>
    <mergeCell ref="L186:O186"/>
    <mergeCell ref="L187:O187"/>
    <mergeCell ref="L188:O188"/>
    <mergeCell ref="N215:O215"/>
    <mergeCell ref="N217:O217"/>
    <mergeCell ref="L219:O219"/>
    <mergeCell ref="A225:A227"/>
    <mergeCell ref="B225:B227"/>
    <mergeCell ref="C225:I227"/>
    <mergeCell ref="J225:J227"/>
    <mergeCell ref="K225:N227"/>
    <mergeCell ref="O225:O227"/>
    <mergeCell ref="L240:O240"/>
    <mergeCell ref="L242:O242"/>
    <mergeCell ref="A236:A238"/>
    <mergeCell ref="B236:B238"/>
    <mergeCell ref="C236:I238"/>
    <mergeCell ref="J236:J238"/>
    <mergeCell ref="K236:N238"/>
    <mergeCell ref="O236:O238"/>
    <mergeCell ref="T225:T227"/>
    <mergeCell ref="L229:O229"/>
    <mergeCell ref="L232:O232"/>
    <mergeCell ref="S225:S227"/>
    <mergeCell ref="Q225:Q227"/>
    <mergeCell ref="R225:R227"/>
    <mergeCell ref="P225:P227"/>
    <mergeCell ref="M257:O257"/>
    <mergeCell ref="L262:O262"/>
    <mergeCell ref="L265:O265"/>
    <mergeCell ref="M266:O266"/>
    <mergeCell ref="L269:O269"/>
    <mergeCell ref="L272:O272"/>
    <mergeCell ref="M243:O243"/>
    <mergeCell ref="L247:O247"/>
    <mergeCell ref="L249:O249"/>
    <mergeCell ref="M250:O250"/>
    <mergeCell ref="L254:O254"/>
    <mergeCell ref="L256:O256"/>
    <mergeCell ref="T283:T285"/>
    <mergeCell ref="L287:O287"/>
    <mergeCell ref="L289:O289"/>
    <mergeCell ref="S283:S285"/>
    <mergeCell ref="Q283:Q285"/>
    <mergeCell ref="R283:R285"/>
    <mergeCell ref="P283:P285"/>
    <mergeCell ref="A283:A285"/>
    <mergeCell ref="B283:B285"/>
    <mergeCell ref="C283:I285"/>
    <mergeCell ref="J283:J285"/>
    <mergeCell ref="K283:N285"/>
    <mergeCell ref="O283:O285"/>
    <mergeCell ref="M322:O322"/>
    <mergeCell ref="A325:A327"/>
    <mergeCell ref="B325:B327"/>
    <mergeCell ref="C325:I327"/>
    <mergeCell ref="J325:J327"/>
    <mergeCell ref="K325:N327"/>
    <mergeCell ref="O325:O327"/>
    <mergeCell ref="M290:O290"/>
    <mergeCell ref="N305:O305"/>
    <mergeCell ref="L313:O313"/>
    <mergeCell ref="L315:O315"/>
    <mergeCell ref="M316:O316"/>
    <mergeCell ref="L321:O321"/>
    <mergeCell ref="L356:O356"/>
    <mergeCell ref="L357:O357"/>
    <mergeCell ref="L359:O359"/>
    <mergeCell ref="N369:O369"/>
    <mergeCell ref="L332:O332"/>
    <mergeCell ref="N352:O352"/>
    <mergeCell ref="T325:T327"/>
    <mergeCell ref="L329:O329"/>
    <mergeCell ref="L330:O330"/>
    <mergeCell ref="S325:S327"/>
    <mergeCell ref="Q325:Q327"/>
    <mergeCell ref="R325:R327"/>
    <mergeCell ref="P325:P327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1"/>
  <sheetViews>
    <sheetView topLeftCell="A26" workbookViewId="0">
      <selection activeCell="A90" sqref="A90"/>
    </sheetView>
  </sheetViews>
  <sheetFormatPr defaultRowHeight="12.75" x14ac:dyDescent="0.2"/>
  <cols>
    <col min="1" max="1" width="5" style="19" customWidth="1"/>
    <col min="2" max="4" width="9.28515625" style="19" bestFit="1" customWidth="1"/>
    <col min="5" max="5" width="69.140625" style="19" customWidth="1"/>
    <col min="6" max="8" width="11.7109375" style="19" bestFit="1" customWidth="1"/>
    <col min="9" max="9" width="13.7109375" style="67" customWidth="1"/>
    <col min="10" max="10" width="13.28515625" style="19" customWidth="1"/>
    <col min="11" max="16384" width="9.140625" style="19"/>
  </cols>
  <sheetData>
    <row r="1" spans="1:28" s="23" customFormat="1" ht="20.100000000000001" customHeight="1" thickBot="1" x14ac:dyDescent="0.3">
      <c r="A1" s="68" t="s">
        <v>284</v>
      </c>
      <c r="B1" s="68"/>
      <c r="C1" s="68"/>
      <c r="D1" s="68"/>
      <c r="E1" s="69"/>
      <c r="F1" s="69"/>
      <c r="G1" s="69"/>
      <c r="H1" s="69"/>
      <c r="I1" s="135"/>
      <c r="J1" s="69"/>
    </row>
    <row r="2" spans="1:28" s="23" customFormat="1" ht="14.25" customHeight="1" x14ac:dyDescent="0.25">
      <c r="A2" s="408" t="s">
        <v>1</v>
      </c>
      <c r="B2" s="397"/>
      <c r="C2" s="397"/>
      <c r="D2" s="397"/>
      <c r="E2" s="397" t="s">
        <v>285</v>
      </c>
      <c r="F2" s="397" t="s">
        <v>286</v>
      </c>
      <c r="G2" s="397" t="s">
        <v>287</v>
      </c>
      <c r="H2" s="397" t="s">
        <v>288</v>
      </c>
      <c r="I2" s="400" t="s">
        <v>289</v>
      </c>
      <c r="J2" s="397" t="s">
        <v>290</v>
      </c>
    </row>
    <row r="3" spans="1:28" s="23" customFormat="1" ht="14.25" customHeight="1" x14ac:dyDescent="0.25">
      <c r="A3" s="409"/>
      <c r="B3" s="398"/>
      <c r="C3" s="398"/>
      <c r="D3" s="398"/>
      <c r="E3" s="398"/>
      <c r="F3" s="398"/>
      <c r="G3" s="398"/>
      <c r="H3" s="398"/>
      <c r="I3" s="401"/>
      <c r="J3" s="398"/>
    </row>
    <row r="4" spans="1:28" s="23" customFormat="1" ht="39.75" customHeight="1" x14ac:dyDescent="0.25">
      <c r="A4" s="410"/>
      <c r="B4" s="399"/>
      <c r="C4" s="399"/>
      <c r="D4" s="399"/>
      <c r="E4" s="399"/>
      <c r="F4" s="399"/>
      <c r="G4" s="399"/>
      <c r="H4" s="399"/>
      <c r="I4" s="402"/>
      <c r="J4" s="399"/>
    </row>
    <row r="5" spans="1:28" s="23" customFormat="1" ht="20.100000000000001" customHeight="1" thickBot="1" x14ac:dyDescent="0.3">
      <c r="A5" s="72">
        <v>1</v>
      </c>
      <c r="B5" s="72">
        <v>3</v>
      </c>
      <c r="C5" s="72">
        <v>4</v>
      </c>
      <c r="D5" s="72">
        <v>5</v>
      </c>
      <c r="E5" s="72">
        <v>6</v>
      </c>
      <c r="F5" s="74" t="s">
        <v>14</v>
      </c>
      <c r="G5" s="74" t="s">
        <v>14</v>
      </c>
      <c r="H5" s="74" t="s">
        <v>292</v>
      </c>
      <c r="I5" s="111" t="s">
        <v>292</v>
      </c>
      <c r="J5" s="74" t="s">
        <v>292</v>
      </c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6"/>
    </row>
    <row r="6" spans="1:28" s="23" customFormat="1" ht="20.100000000000001" customHeight="1" x14ac:dyDescent="0.25">
      <c r="A6" s="77"/>
      <c r="B6" s="405"/>
      <c r="C6" s="405"/>
      <c r="D6" s="405"/>
      <c r="E6" s="405"/>
      <c r="F6" s="78">
        <f>F7+F96+F108</f>
        <v>3564365.49</v>
      </c>
      <c r="G6" s="78">
        <f>G7+G96+G108</f>
        <v>2692647.09</v>
      </c>
      <c r="H6" s="78">
        <f t="shared" ref="H6:J6" si="0">H7+H96+H108</f>
        <v>2532689.67</v>
      </c>
      <c r="I6" s="45">
        <f t="shared" si="0"/>
        <v>10238571.370000001</v>
      </c>
      <c r="J6" s="78">
        <f t="shared" si="0"/>
        <v>10122954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28" s="23" customFormat="1" ht="20.100000000000001" customHeight="1" x14ac:dyDescent="0.25">
      <c r="A7" s="79"/>
      <c r="B7" s="406" t="s">
        <v>293</v>
      </c>
      <c r="C7" s="406"/>
      <c r="D7" s="406"/>
      <c r="E7" s="406"/>
      <c r="F7" s="78">
        <f>F8+F36+F53+F61+F78+F89</f>
        <v>3564365.49</v>
      </c>
      <c r="G7" s="78">
        <f>G8+G36+G53+G61+G78+G89</f>
        <v>2651647.09</v>
      </c>
      <c r="H7" s="78">
        <f t="shared" ref="H7:J7" si="1">H8+H36+H53+H61+H78+H89</f>
        <v>2491689.67</v>
      </c>
      <c r="I7" s="45">
        <f t="shared" si="1"/>
        <v>10195531.370000001</v>
      </c>
      <c r="J7" s="78">
        <f t="shared" si="1"/>
        <v>10105954</v>
      </c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3" customFormat="1" ht="28.5" customHeight="1" x14ac:dyDescent="0.25">
      <c r="A8" s="81"/>
      <c r="B8" s="29" t="s">
        <v>294</v>
      </c>
      <c r="C8" s="407" t="s">
        <v>295</v>
      </c>
      <c r="D8" s="407"/>
      <c r="E8" s="407"/>
      <c r="F8" s="45">
        <f>SUM(F11+F21+F24+F26+F13)</f>
        <v>199000</v>
      </c>
      <c r="G8" s="45">
        <f>SUM(G11+G21+G24+G26+G13+G15+G18)</f>
        <v>1201000</v>
      </c>
      <c r="H8" s="45">
        <f>H11+H15+H18+H21+H26+H9+H28</f>
        <v>666136</v>
      </c>
      <c r="I8" s="45">
        <f>I11+I15+I18+I21+I26+I9+I28</f>
        <v>8043931.3700000001</v>
      </c>
      <c r="J8" s="45">
        <f>J11+J15+J18+J21+J26+J9+J28</f>
        <v>8201450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s="23" customFormat="1" ht="20.100000000000001" customHeight="1" x14ac:dyDescent="0.25">
      <c r="A9" s="83" t="s">
        <v>217</v>
      </c>
      <c r="B9" s="30"/>
      <c r="C9" s="84">
        <v>632</v>
      </c>
      <c r="D9" s="50" t="s">
        <v>296</v>
      </c>
      <c r="E9" s="50"/>
      <c r="F9" s="45"/>
      <c r="G9" s="45">
        <f>SUM(G10)</f>
        <v>0</v>
      </c>
      <c r="H9" s="45">
        <f>H10</f>
        <v>225000</v>
      </c>
      <c r="I9" s="45">
        <f>I10</f>
        <v>20000</v>
      </c>
      <c r="J9" s="45">
        <f>J10</f>
        <v>225000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28" s="23" customFormat="1" ht="12.75" customHeight="1" x14ac:dyDescent="0.25">
      <c r="A10" s="81"/>
      <c r="B10" s="30"/>
      <c r="C10" s="85"/>
      <c r="D10" s="86">
        <v>6321</v>
      </c>
      <c r="E10" s="53" t="s">
        <v>297</v>
      </c>
      <c r="F10" s="47"/>
      <c r="G10" s="47">
        <v>0</v>
      </c>
      <c r="H10" s="47">
        <v>225000</v>
      </c>
      <c r="I10" s="47">
        <v>20000</v>
      </c>
      <c r="J10" s="47">
        <v>225000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 s="23" customFormat="1" ht="20.100000000000001" customHeight="1" x14ac:dyDescent="0.25">
      <c r="A11" s="81" t="s">
        <v>253</v>
      </c>
      <c r="B11" s="30"/>
      <c r="C11" s="87">
        <v>634</v>
      </c>
      <c r="D11" s="407" t="s">
        <v>298</v>
      </c>
      <c r="E11" s="407"/>
      <c r="F11" s="45">
        <f>SUM(F12)</f>
        <v>39000</v>
      </c>
      <c r="G11" s="45">
        <f>SUM(G12)</f>
        <v>39000</v>
      </c>
      <c r="H11" s="45">
        <f t="shared" ref="H11:J11" si="2">SUM(H12)</f>
        <v>40000</v>
      </c>
      <c r="I11" s="45">
        <f t="shared" si="2"/>
        <v>9483.9500000000007</v>
      </c>
      <c r="J11" s="45">
        <f t="shared" si="2"/>
        <v>8000</v>
      </c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 s="23" customFormat="1" ht="12.75" customHeight="1" x14ac:dyDescent="0.25">
      <c r="A12" s="81"/>
      <c r="B12" s="30"/>
      <c r="C12" s="89"/>
      <c r="D12" s="86">
        <v>6341</v>
      </c>
      <c r="E12" s="53" t="s">
        <v>299</v>
      </c>
      <c r="F12" s="47">
        <v>39000</v>
      </c>
      <c r="G12" s="47">
        <v>39000</v>
      </c>
      <c r="H12" s="47">
        <v>40000</v>
      </c>
      <c r="I12" s="47">
        <v>9483.9500000000007</v>
      </c>
      <c r="J12" s="47">
        <v>8000</v>
      </c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 s="23" customFormat="1" ht="26.25" hidden="1" customHeight="1" x14ac:dyDescent="0.25">
      <c r="A13" s="81" t="s">
        <v>210</v>
      </c>
      <c r="B13" s="30"/>
      <c r="C13" s="87">
        <v>634</v>
      </c>
      <c r="D13" s="407" t="s">
        <v>298</v>
      </c>
      <c r="E13" s="407"/>
      <c r="F13" s="45">
        <f>SUM(F14)</f>
        <v>80000</v>
      </c>
      <c r="G13" s="45">
        <f>SUM(G14)</f>
        <v>0</v>
      </c>
      <c r="H13" s="45">
        <f t="shared" ref="H13:J13" si="3">SUM(H14)</f>
        <v>0</v>
      </c>
      <c r="I13" s="45">
        <f t="shared" si="3"/>
        <v>0</v>
      </c>
      <c r="J13" s="45">
        <f t="shared" si="3"/>
        <v>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s="23" customFormat="1" ht="26.25" hidden="1" customHeight="1" x14ac:dyDescent="0.25">
      <c r="A14" s="81"/>
      <c r="B14" s="30"/>
      <c r="C14" s="89"/>
      <c r="D14" s="86">
        <v>6342</v>
      </c>
      <c r="E14" s="53" t="s">
        <v>300</v>
      </c>
      <c r="F14" s="47">
        <v>80000</v>
      </c>
      <c r="G14" s="47">
        <v>0</v>
      </c>
      <c r="H14" s="47"/>
      <c r="I14" s="47"/>
      <c r="J14" s="47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 s="23" customFormat="1" ht="20.100000000000001" customHeight="1" x14ac:dyDescent="0.25">
      <c r="A15" s="83" t="s">
        <v>217</v>
      </c>
      <c r="B15" s="30"/>
      <c r="C15" s="29">
        <v>636</v>
      </c>
      <c r="D15" s="29" t="s">
        <v>301</v>
      </c>
      <c r="E15" s="90"/>
      <c r="F15" s="45">
        <f>SUM(F16:F17)</f>
        <v>0</v>
      </c>
      <c r="G15" s="45">
        <f>SUM(G16:G17)</f>
        <v>60000</v>
      </c>
      <c r="H15" s="45">
        <f>SUM(H16:H17)</f>
        <v>0</v>
      </c>
      <c r="I15" s="45">
        <f>SUM(I16:I17)</f>
        <v>0</v>
      </c>
      <c r="J15" s="45">
        <f>SUM(J16:J17)</f>
        <v>0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 s="23" customFormat="1" ht="12.75" customHeight="1" x14ac:dyDescent="0.25">
      <c r="A16" s="83"/>
      <c r="B16" s="30"/>
      <c r="C16" s="30"/>
      <c r="D16" s="31" t="s">
        <v>302</v>
      </c>
      <c r="E16" s="92" t="s">
        <v>303</v>
      </c>
      <c r="F16" s="47">
        <v>0</v>
      </c>
      <c r="G16" s="47">
        <v>60000</v>
      </c>
      <c r="H16" s="47">
        <v>0</v>
      </c>
      <c r="I16" s="47">
        <v>0</v>
      </c>
      <c r="J16" s="47">
        <v>0</v>
      </c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</row>
    <row r="17" spans="1:28" s="94" customFormat="1" ht="26.25" hidden="1" customHeight="1" x14ac:dyDescent="0.25">
      <c r="A17" s="83"/>
      <c r="B17" s="30"/>
      <c r="C17" s="30"/>
      <c r="D17" s="31" t="s">
        <v>304</v>
      </c>
      <c r="E17" s="93" t="s">
        <v>305</v>
      </c>
      <c r="F17" s="47">
        <v>0</v>
      </c>
      <c r="G17" s="47">
        <v>0</v>
      </c>
      <c r="H17" s="47"/>
      <c r="I17" s="47"/>
      <c r="J17" s="47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</row>
    <row r="18" spans="1:28" s="23" customFormat="1" ht="20.100000000000001" customHeight="1" x14ac:dyDescent="0.25">
      <c r="A18" s="83" t="s">
        <v>225</v>
      </c>
      <c r="B18" s="30"/>
      <c r="C18" s="29">
        <v>636</v>
      </c>
      <c r="D18" s="29" t="s">
        <v>301</v>
      </c>
      <c r="E18" s="90"/>
      <c r="F18" s="45">
        <f>SUM(F20)</f>
        <v>0</v>
      </c>
      <c r="G18" s="45">
        <f>SUM(G19:G20)</f>
        <v>1020000</v>
      </c>
      <c r="H18" s="45">
        <f>SUM(H20)+H19</f>
        <v>0</v>
      </c>
      <c r="I18" s="45">
        <f>SUM(I20)+I19</f>
        <v>7842197.4199999999</v>
      </c>
      <c r="J18" s="45">
        <v>7103650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 s="23" customFormat="1" ht="20.100000000000001" customHeight="1" x14ac:dyDescent="0.25">
      <c r="A19" s="83"/>
      <c r="B19" s="30"/>
      <c r="C19" s="30"/>
      <c r="D19" s="31" t="s">
        <v>302</v>
      </c>
      <c r="E19" s="92" t="s">
        <v>303</v>
      </c>
      <c r="F19" s="44">
        <v>0</v>
      </c>
      <c r="G19" s="47">
        <v>220000</v>
      </c>
      <c r="H19" s="47">
        <v>0</v>
      </c>
      <c r="I19" s="47">
        <v>7842197.4199999999</v>
      </c>
      <c r="J19" s="47">
        <v>0</v>
      </c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8" s="94" customFormat="1" ht="20.100000000000001" customHeight="1" x14ac:dyDescent="0.25">
      <c r="A20" s="83"/>
      <c r="B20" s="30"/>
      <c r="C20" s="30"/>
      <c r="D20" s="31" t="s">
        <v>304</v>
      </c>
      <c r="E20" s="93" t="s">
        <v>305</v>
      </c>
      <c r="F20" s="47">
        <v>0</v>
      </c>
      <c r="G20" s="47">
        <v>800000</v>
      </c>
      <c r="H20" s="47">
        <v>0</v>
      </c>
      <c r="I20" s="47">
        <v>0</v>
      </c>
      <c r="J20" s="47">
        <v>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8" s="23" customFormat="1" ht="20.100000000000001" customHeight="1" x14ac:dyDescent="0.25">
      <c r="A21" s="83" t="s">
        <v>194</v>
      </c>
      <c r="B21" s="30"/>
      <c r="C21" s="29">
        <v>636</v>
      </c>
      <c r="D21" s="29" t="s">
        <v>301</v>
      </c>
      <c r="E21" s="90"/>
      <c r="F21" s="45">
        <f>SUM(F22:F23)</f>
        <v>80000</v>
      </c>
      <c r="G21" s="45">
        <f>SUM(G22:G23)</f>
        <v>82000</v>
      </c>
      <c r="H21" s="45">
        <f>SUM(H22:H23)</f>
        <v>111536</v>
      </c>
      <c r="I21" s="45">
        <f>SUM(I22:I23)</f>
        <v>43450</v>
      </c>
      <c r="J21" s="45">
        <f>SUM(J22:J23)</f>
        <v>836000</v>
      </c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28" s="23" customFormat="1" ht="20.100000000000001" customHeight="1" x14ac:dyDescent="0.25">
      <c r="A22" s="83"/>
      <c r="B22" s="30"/>
      <c r="C22" s="30"/>
      <c r="D22" s="31" t="s">
        <v>302</v>
      </c>
      <c r="E22" s="92" t="s">
        <v>303</v>
      </c>
      <c r="F22" s="47">
        <v>0</v>
      </c>
      <c r="G22" s="47">
        <v>10000</v>
      </c>
      <c r="H22" s="47">
        <v>32036</v>
      </c>
      <c r="I22" s="47">
        <v>31450</v>
      </c>
      <c r="J22" s="47">
        <v>24000</v>
      </c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28" s="94" customFormat="1" ht="20.100000000000001" customHeight="1" x14ac:dyDescent="0.25">
      <c r="A23" s="83"/>
      <c r="B23" s="30"/>
      <c r="C23" s="30"/>
      <c r="D23" s="31" t="s">
        <v>304</v>
      </c>
      <c r="E23" s="93" t="s">
        <v>305</v>
      </c>
      <c r="F23" s="47">
        <v>80000</v>
      </c>
      <c r="G23" s="47">
        <v>72000</v>
      </c>
      <c r="H23" s="47">
        <v>79500</v>
      </c>
      <c r="I23" s="47">
        <v>12000</v>
      </c>
      <c r="J23" s="47">
        <v>812000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8" s="23" customFormat="1" hidden="1" x14ac:dyDescent="0.25">
      <c r="A24" s="83"/>
      <c r="B24" s="30"/>
      <c r="C24" s="29">
        <v>636</v>
      </c>
      <c r="D24" s="29" t="s">
        <v>301</v>
      </c>
      <c r="E24" s="90"/>
      <c r="F24" s="45">
        <f>SUM(F25)</f>
        <v>0</v>
      </c>
      <c r="G24" s="45">
        <f>SUM(G25)</f>
        <v>0</v>
      </c>
      <c r="H24" s="45">
        <f t="shared" ref="H24:J24" si="4">SUM(H25)</f>
        <v>0</v>
      </c>
      <c r="I24" s="45">
        <f t="shared" si="4"/>
        <v>0</v>
      </c>
      <c r="J24" s="45">
        <f t="shared" si="4"/>
        <v>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 s="94" customFormat="1" hidden="1" x14ac:dyDescent="0.25">
      <c r="A25" s="83"/>
      <c r="B25" s="30"/>
      <c r="C25" s="30"/>
      <c r="D25" s="31" t="s">
        <v>304</v>
      </c>
      <c r="E25" s="93" t="s">
        <v>305</v>
      </c>
      <c r="F25" s="47"/>
      <c r="G25" s="47"/>
      <c r="H25" s="47"/>
      <c r="I25" s="47"/>
      <c r="J25" s="47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28" s="23" customFormat="1" x14ac:dyDescent="0.25">
      <c r="A26" s="83" t="s">
        <v>225</v>
      </c>
      <c r="B26" s="30"/>
      <c r="C26" s="29">
        <v>638</v>
      </c>
      <c r="D26" s="29" t="s">
        <v>306</v>
      </c>
      <c r="E26" s="90"/>
      <c r="F26" s="45">
        <f>SUM(F29)</f>
        <v>0</v>
      </c>
      <c r="G26" s="45">
        <f>G27</f>
        <v>0</v>
      </c>
      <c r="H26" s="45">
        <f>H27</f>
        <v>229600</v>
      </c>
      <c r="I26" s="45">
        <f>I27</f>
        <v>128800</v>
      </c>
      <c r="J26" s="45">
        <f>J27</f>
        <v>28800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28" s="23" customFormat="1" x14ac:dyDescent="0.25">
      <c r="A27" s="83"/>
      <c r="B27" s="30"/>
      <c r="C27" s="30"/>
      <c r="D27" s="31" t="s">
        <v>307</v>
      </c>
      <c r="E27" s="92" t="s">
        <v>308</v>
      </c>
      <c r="F27" s="47"/>
      <c r="G27" s="47">
        <v>0</v>
      </c>
      <c r="H27" s="47">
        <v>229600</v>
      </c>
      <c r="I27" s="47">
        <v>128800</v>
      </c>
      <c r="J27" s="47">
        <v>28800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 s="23" customFormat="1" x14ac:dyDescent="0.25">
      <c r="A28" s="83" t="s">
        <v>217</v>
      </c>
      <c r="B28" s="30"/>
      <c r="C28" s="29">
        <v>638</v>
      </c>
      <c r="D28" s="29" t="s">
        <v>306</v>
      </c>
      <c r="E28" s="90"/>
      <c r="F28" s="45">
        <f>SUM(F31)</f>
        <v>0</v>
      </c>
      <c r="G28" s="45">
        <f>G29</f>
        <v>0</v>
      </c>
      <c r="H28" s="45">
        <f>H29</f>
        <v>60000</v>
      </c>
      <c r="I28" s="45">
        <f>I29</f>
        <v>0</v>
      </c>
      <c r="J28" s="45">
        <f>J29</f>
        <v>0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 s="94" customFormat="1" x14ac:dyDescent="0.25">
      <c r="A29" s="82"/>
      <c r="B29" s="95"/>
      <c r="C29" s="95"/>
      <c r="D29" s="96" t="s">
        <v>309</v>
      </c>
      <c r="E29" s="93" t="s">
        <v>308</v>
      </c>
      <c r="F29" s="47"/>
      <c r="G29" s="47">
        <v>0</v>
      </c>
      <c r="H29" s="47">
        <v>60000</v>
      </c>
      <c r="I29" s="47">
        <v>0</v>
      </c>
      <c r="J29" s="47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1:28" s="94" customFormat="1" hidden="1" x14ac:dyDescent="0.25">
      <c r="A30" s="82"/>
      <c r="B30" s="95"/>
      <c r="C30" s="95"/>
      <c r="D30" s="95"/>
      <c r="E30" s="97" t="s">
        <v>368</v>
      </c>
      <c r="F30" s="47">
        <v>0</v>
      </c>
      <c r="G30" s="47">
        <v>0</v>
      </c>
      <c r="H30" s="47"/>
      <c r="I30" s="47"/>
      <c r="J30" s="47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</row>
    <row r="31" spans="1:28" s="23" customFormat="1" ht="13.5" hidden="1" thickBot="1" x14ac:dyDescent="0.3">
      <c r="A31" s="98"/>
      <c r="B31" s="99"/>
      <c r="C31" s="100"/>
      <c r="D31" s="100"/>
      <c r="E31" s="101"/>
      <c r="F31" s="102"/>
      <c r="G31" s="102"/>
      <c r="H31" s="102"/>
      <c r="I31" s="102"/>
      <c r="J31" s="102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</row>
    <row r="32" spans="1:28" s="23" customFormat="1" ht="26.25" hidden="1" customHeight="1" thickBot="1" x14ac:dyDescent="0.3">
      <c r="A32" s="403"/>
      <c r="B32" s="404"/>
      <c r="C32" s="404"/>
      <c r="D32" s="404"/>
      <c r="E32" s="404" t="s">
        <v>285</v>
      </c>
      <c r="F32" s="397" t="s">
        <v>310</v>
      </c>
      <c r="G32" s="404" t="s">
        <v>311</v>
      </c>
      <c r="H32" s="404" t="s">
        <v>310</v>
      </c>
      <c r="I32" s="412" t="s">
        <v>310</v>
      </c>
      <c r="J32" s="404" t="s">
        <v>312</v>
      </c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  <row r="33" spans="1:28" s="23" customFormat="1" ht="51.75" hidden="1" customHeight="1" thickBot="1" x14ac:dyDescent="0.3">
      <c r="A33" s="403"/>
      <c r="B33" s="404"/>
      <c r="C33" s="404"/>
      <c r="D33" s="404"/>
      <c r="E33" s="404"/>
      <c r="F33" s="398"/>
      <c r="G33" s="404"/>
      <c r="H33" s="404"/>
      <c r="I33" s="412"/>
      <c r="J33" s="40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 s="23" customFormat="1" ht="13.5" hidden="1" customHeight="1" thickBot="1" x14ac:dyDescent="0.3">
      <c r="A34" s="403"/>
      <c r="B34" s="404"/>
      <c r="C34" s="404"/>
      <c r="D34" s="404"/>
      <c r="E34" s="404"/>
      <c r="F34" s="413"/>
      <c r="G34" s="404"/>
      <c r="H34" s="404"/>
      <c r="I34" s="412"/>
      <c r="J34" s="40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28" s="23" customFormat="1" ht="13.5" hidden="1" thickBot="1" x14ac:dyDescent="0.3">
      <c r="A35" s="103"/>
      <c r="B35" s="103">
        <v>3</v>
      </c>
      <c r="C35" s="103">
        <v>4</v>
      </c>
      <c r="D35" s="103">
        <v>5</v>
      </c>
      <c r="E35" s="104">
        <v>6</v>
      </c>
      <c r="F35" s="105" t="s">
        <v>292</v>
      </c>
      <c r="G35" s="105" t="s">
        <v>292</v>
      </c>
      <c r="H35" s="105" t="s">
        <v>292</v>
      </c>
      <c r="I35" s="101" t="s">
        <v>292</v>
      </c>
      <c r="J35" s="105" t="s">
        <v>292</v>
      </c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28" s="23" customFormat="1" hidden="1" x14ac:dyDescent="0.25">
      <c r="A36" s="106"/>
      <c r="B36" s="29">
        <v>64</v>
      </c>
      <c r="C36" s="411" t="s">
        <v>313</v>
      </c>
      <c r="D36" s="411"/>
      <c r="E36" s="411"/>
      <c r="F36" s="45">
        <f>SUM(F37+F41+F45+F49)</f>
        <v>0</v>
      </c>
      <c r="G36" s="45">
        <f>SUM(G37+G41+G45+G49)</f>
        <v>0</v>
      </c>
      <c r="H36" s="45">
        <f t="shared" ref="H36:J36" si="5">SUM(H37+H41+H45+H49)</f>
        <v>0</v>
      </c>
      <c r="I36" s="45">
        <f t="shared" si="5"/>
        <v>0</v>
      </c>
      <c r="J36" s="45">
        <f t="shared" si="5"/>
        <v>0</v>
      </c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28" s="23" customFormat="1" hidden="1" x14ac:dyDescent="0.25">
      <c r="A37" s="107"/>
      <c r="B37" s="30"/>
      <c r="C37" s="29">
        <v>641</v>
      </c>
      <c r="D37" s="411" t="s">
        <v>314</v>
      </c>
      <c r="E37" s="411"/>
      <c r="F37" s="88">
        <f>SUM(F39:F40)</f>
        <v>0</v>
      </c>
      <c r="G37" s="88">
        <f>SUM(G39:G40)</f>
        <v>0</v>
      </c>
      <c r="H37" s="88">
        <f t="shared" ref="H37:J37" si="6">SUM(H39:H40)</f>
        <v>0</v>
      </c>
      <c r="I37" s="88">
        <f t="shared" si="6"/>
        <v>0</v>
      </c>
      <c r="J37" s="88">
        <f t="shared" si="6"/>
        <v>0</v>
      </c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28" s="23" customFormat="1" hidden="1" x14ac:dyDescent="0.25">
      <c r="A38" s="83"/>
      <c r="B38" s="30"/>
      <c r="C38" s="31"/>
      <c r="D38" s="31">
        <v>6411</v>
      </c>
      <c r="E38" s="32" t="s">
        <v>315</v>
      </c>
      <c r="F38" s="47"/>
      <c r="G38" s="47"/>
      <c r="H38" s="47"/>
      <c r="I38" s="47"/>
      <c r="J38" s="47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28" s="23" customFormat="1" hidden="1" x14ac:dyDescent="0.25">
      <c r="A39" s="83"/>
      <c r="B39" s="30"/>
      <c r="C39" s="30"/>
      <c r="D39" s="31">
        <v>6413</v>
      </c>
      <c r="E39" s="32" t="s">
        <v>316</v>
      </c>
      <c r="F39" s="47"/>
      <c r="G39" s="47"/>
      <c r="H39" s="47"/>
      <c r="I39" s="47"/>
      <c r="J39" s="47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28" s="23" customFormat="1" hidden="1" x14ac:dyDescent="0.25">
      <c r="A40" s="83"/>
      <c r="B40" s="83"/>
      <c r="C40" s="83"/>
      <c r="D40" s="31">
        <v>6419</v>
      </c>
      <c r="E40" s="32" t="s">
        <v>317</v>
      </c>
      <c r="F40" s="47"/>
      <c r="G40" s="47"/>
      <c r="H40" s="47"/>
      <c r="I40" s="47"/>
      <c r="J40" s="47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28" s="23" customFormat="1" hidden="1" x14ac:dyDescent="0.25">
      <c r="A41" s="107"/>
      <c r="B41" s="30"/>
      <c r="C41" s="29">
        <v>641</v>
      </c>
      <c r="D41" s="411" t="s">
        <v>314</v>
      </c>
      <c r="E41" s="411"/>
      <c r="F41" s="45">
        <f>SUM(F43:F44)</f>
        <v>0</v>
      </c>
      <c r="G41" s="45">
        <f>SUM(G43:G44)</f>
        <v>0</v>
      </c>
      <c r="H41" s="45">
        <f t="shared" ref="H41:J41" si="7">SUM(H43:H44)</f>
        <v>0</v>
      </c>
      <c r="I41" s="45">
        <f t="shared" si="7"/>
        <v>0</v>
      </c>
      <c r="J41" s="45">
        <f t="shared" si="7"/>
        <v>0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28" s="23" customFormat="1" hidden="1" x14ac:dyDescent="0.25">
      <c r="A42" s="83"/>
      <c r="B42" s="30"/>
      <c r="C42" s="31"/>
      <c r="D42" s="31">
        <v>6411</v>
      </c>
      <c r="E42" s="32" t="s">
        <v>315</v>
      </c>
      <c r="F42" s="47"/>
      <c r="G42" s="47"/>
      <c r="H42" s="47"/>
      <c r="I42" s="47"/>
      <c r="J42" s="47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s="23" customFormat="1" hidden="1" x14ac:dyDescent="0.25">
      <c r="A43" s="83"/>
      <c r="B43" s="30"/>
      <c r="C43" s="30"/>
      <c r="D43" s="31">
        <v>6413</v>
      </c>
      <c r="E43" s="32" t="s">
        <v>316</v>
      </c>
      <c r="F43" s="47"/>
      <c r="G43" s="47"/>
      <c r="H43" s="47"/>
      <c r="I43" s="47"/>
      <c r="J43" s="47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28" s="23" customFormat="1" hidden="1" x14ac:dyDescent="0.25">
      <c r="A44" s="83"/>
      <c r="B44" s="83"/>
      <c r="C44" s="83"/>
      <c r="D44" s="31">
        <v>6419</v>
      </c>
      <c r="E44" s="32" t="s">
        <v>317</v>
      </c>
      <c r="F44" s="47"/>
      <c r="G44" s="47"/>
      <c r="H44" s="47"/>
      <c r="I44" s="47"/>
      <c r="J44" s="47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28" s="23" customFormat="1" hidden="1" x14ac:dyDescent="0.25">
      <c r="A45" s="107"/>
      <c r="B45" s="30"/>
      <c r="C45" s="29">
        <v>641</v>
      </c>
      <c r="D45" s="411" t="s">
        <v>314</v>
      </c>
      <c r="E45" s="411"/>
      <c r="F45" s="45">
        <f>SUM(F47:F48)</f>
        <v>0</v>
      </c>
      <c r="G45" s="45">
        <f>SUM(G47:G48)</f>
        <v>0</v>
      </c>
      <c r="H45" s="45">
        <f t="shared" ref="H45:J45" si="8">SUM(H47:H48)</f>
        <v>0</v>
      </c>
      <c r="I45" s="45">
        <f t="shared" si="8"/>
        <v>0</v>
      </c>
      <c r="J45" s="45">
        <f t="shared" si="8"/>
        <v>0</v>
      </c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28" s="23" customFormat="1" hidden="1" x14ac:dyDescent="0.25">
      <c r="A46" s="83"/>
      <c r="B46" s="30"/>
      <c r="C46" s="31"/>
      <c r="D46" s="31">
        <v>6411</v>
      </c>
      <c r="E46" s="32" t="s">
        <v>315</v>
      </c>
      <c r="F46" s="47"/>
      <c r="G46" s="47"/>
      <c r="H46" s="47"/>
      <c r="I46" s="47"/>
      <c r="J46" s="47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28" s="23" customFormat="1" hidden="1" x14ac:dyDescent="0.25">
      <c r="A47" s="83"/>
      <c r="B47" s="30"/>
      <c r="C47" s="30"/>
      <c r="D47" s="31">
        <v>6413</v>
      </c>
      <c r="E47" s="32" t="s">
        <v>316</v>
      </c>
      <c r="F47" s="47"/>
      <c r="G47" s="47"/>
      <c r="H47" s="47"/>
      <c r="I47" s="47"/>
      <c r="J47" s="47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28" s="23" customFormat="1" hidden="1" x14ac:dyDescent="0.25">
      <c r="A48" s="83"/>
      <c r="B48" s="83"/>
      <c r="C48" s="83"/>
      <c r="D48" s="31">
        <v>6419</v>
      </c>
      <c r="E48" s="32" t="s">
        <v>317</v>
      </c>
      <c r="F48" s="47"/>
      <c r="G48" s="47"/>
      <c r="H48" s="47"/>
      <c r="I48" s="47"/>
      <c r="J48" s="47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28" s="23" customFormat="1" hidden="1" x14ac:dyDescent="0.25">
      <c r="A49" s="107"/>
      <c r="B49" s="30"/>
      <c r="C49" s="29">
        <v>641</v>
      </c>
      <c r="D49" s="411" t="s">
        <v>314</v>
      </c>
      <c r="E49" s="411"/>
      <c r="F49" s="45">
        <f>SUM(F51:F52)</f>
        <v>0</v>
      </c>
      <c r="G49" s="45">
        <f>SUM(G51:G52)</f>
        <v>0</v>
      </c>
      <c r="H49" s="45">
        <f t="shared" ref="H49:J49" si="9">SUM(H51:H52)</f>
        <v>0</v>
      </c>
      <c r="I49" s="45">
        <f t="shared" si="9"/>
        <v>0</v>
      </c>
      <c r="J49" s="45">
        <f t="shared" si="9"/>
        <v>0</v>
      </c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28" s="23" customFormat="1" hidden="1" x14ac:dyDescent="0.25">
      <c r="A50" s="83"/>
      <c r="B50" s="30"/>
      <c r="C50" s="31"/>
      <c r="D50" s="31">
        <v>6411</v>
      </c>
      <c r="E50" s="32" t="s">
        <v>315</v>
      </c>
      <c r="F50" s="47"/>
      <c r="G50" s="47"/>
      <c r="H50" s="47"/>
      <c r="I50" s="47"/>
      <c r="J50" s="47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28" s="23" customFormat="1" hidden="1" x14ac:dyDescent="0.25">
      <c r="A51" s="83"/>
      <c r="B51" s="30"/>
      <c r="C51" s="30"/>
      <c r="D51" s="31">
        <v>6413</v>
      </c>
      <c r="E51" s="32" t="s">
        <v>316</v>
      </c>
      <c r="F51" s="47"/>
      <c r="G51" s="47"/>
      <c r="H51" s="47"/>
      <c r="I51" s="47"/>
      <c r="J51" s="47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28" s="23" customFormat="1" hidden="1" x14ac:dyDescent="0.25">
      <c r="A52" s="83"/>
      <c r="B52" s="83"/>
      <c r="C52" s="83"/>
      <c r="D52" s="31">
        <v>6419</v>
      </c>
      <c r="E52" s="32" t="s">
        <v>317</v>
      </c>
      <c r="F52" s="47"/>
      <c r="G52" s="47"/>
      <c r="H52" s="47"/>
      <c r="I52" s="47"/>
      <c r="J52" s="47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</row>
    <row r="53" spans="1:28" s="23" customFormat="1" ht="26.25" customHeight="1" x14ac:dyDescent="0.25">
      <c r="A53" s="82"/>
      <c r="B53" s="29">
        <v>65</v>
      </c>
      <c r="C53" s="407" t="s">
        <v>318</v>
      </c>
      <c r="D53" s="407"/>
      <c r="E53" s="407"/>
      <c r="F53" s="45">
        <f>SUM(F54+F59)</f>
        <v>1112666.0899999999</v>
      </c>
      <c r="G53" s="45">
        <f>SUM(G54+G59)</f>
        <v>1162323.0899999999</v>
      </c>
      <c r="H53" s="45">
        <f t="shared" ref="H53:J53" si="10">SUM(H54+H59)</f>
        <v>1456500</v>
      </c>
      <c r="I53" s="45">
        <f t="shared" si="10"/>
        <v>1748600</v>
      </c>
      <c r="J53" s="45">
        <f t="shared" si="10"/>
        <v>1477000</v>
      </c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</row>
    <row r="54" spans="1:28" s="23" customFormat="1" ht="20.100000000000001" customHeight="1" x14ac:dyDescent="0.25">
      <c r="A54" s="71" t="s">
        <v>239</v>
      </c>
      <c r="B54" s="95"/>
      <c r="C54" s="63">
        <v>652</v>
      </c>
      <c r="D54" s="417" t="s">
        <v>319</v>
      </c>
      <c r="E54" s="417"/>
      <c r="F54" s="88">
        <f>SUM(F55)</f>
        <v>1112666.0899999999</v>
      </c>
      <c r="G54" s="88">
        <f>SUM(G55)</f>
        <v>1162323.0899999999</v>
      </c>
      <c r="H54" s="88">
        <f t="shared" ref="H54:J54" si="11">SUM(H55)</f>
        <v>1456500</v>
      </c>
      <c r="I54" s="88">
        <f t="shared" si="11"/>
        <v>1748600</v>
      </c>
      <c r="J54" s="88">
        <f t="shared" si="11"/>
        <v>1477000</v>
      </c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</row>
    <row r="55" spans="1:28" s="23" customFormat="1" ht="20.100000000000001" customHeight="1" x14ac:dyDescent="0.25">
      <c r="A55" s="83"/>
      <c r="B55" s="30"/>
      <c r="C55" s="31"/>
      <c r="D55" s="31">
        <v>6526</v>
      </c>
      <c r="E55" s="92" t="s">
        <v>320</v>
      </c>
      <c r="F55" s="47">
        <v>1112666.0899999999</v>
      </c>
      <c r="G55" s="47">
        <v>1162323.0899999999</v>
      </c>
      <c r="H55" s="47">
        <v>1456500</v>
      </c>
      <c r="I55" s="47">
        <v>1748600</v>
      </c>
      <c r="J55" s="47">
        <v>1477000</v>
      </c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</row>
    <row r="56" spans="1:28" s="23" customFormat="1" ht="24" hidden="1" customHeight="1" x14ac:dyDescent="0.25">
      <c r="A56" s="108"/>
      <c r="B56" s="109"/>
      <c r="C56" s="110"/>
      <c r="D56" s="110"/>
      <c r="E56" s="111"/>
      <c r="F56" s="112"/>
      <c r="G56" s="112"/>
      <c r="H56" s="112"/>
      <c r="I56" s="112"/>
      <c r="J56" s="112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</row>
    <row r="57" spans="1:28" s="23" customFormat="1" ht="23.45" hidden="1" customHeight="1" x14ac:dyDescent="0.25">
      <c r="A57" s="99"/>
      <c r="B57" s="100"/>
      <c r="C57" s="100"/>
      <c r="D57" s="100"/>
      <c r="E57" s="101"/>
      <c r="F57" s="113"/>
      <c r="G57" s="113"/>
      <c r="H57" s="113"/>
      <c r="I57" s="113"/>
      <c r="J57" s="113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28" s="23" customFormat="1" ht="23.45" hidden="1" customHeight="1" x14ac:dyDescent="0.25">
      <c r="A58" s="99"/>
      <c r="B58" s="114"/>
      <c r="C58" s="114"/>
      <c r="D58" s="114"/>
      <c r="E58" s="113"/>
      <c r="F58" s="113"/>
      <c r="G58" s="113"/>
      <c r="H58" s="113"/>
      <c r="I58" s="113"/>
      <c r="J58" s="113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</row>
    <row r="59" spans="1:28" s="23" customFormat="1" ht="23.45" hidden="1" customHeight="1" x14ac:dyDescent="0.25">
      <c r="A59" s="71"/>
      <c r="B59" s="95"/>
      <c r="C59" s="29">
        <v>652</v>
      </c>
      <c r="D59" s="414" t="s">
        <v>319</v>
      </c>
      <c r="E59" s="414"/>
      <c r="F59" s="45">
        <f>SUM(F60)</f>
        <v>0</v>
      </c>
      <c r="G59" s="45">
        <f>SUM(G60)</f>
        <v>0</v>
      </c>
      <c r="H59" s="45">
        <f t="shared" ref="H59:J59" si="12">SUM(H60)</f>
        <v>0</v>
      </c>
      <c r="I59" s="45">
        <f t="shared" si="12"/>
        <v>0</v>
      </c>
      <c r="J59" s="45">
        <f t="shared" si="12"/>
        <v>0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</row>
    <row r="60" spans="1:28" s="23" customFormat="1" ht="23.45" hidden="1" customHeight="1" x14ac:dyDescent="0.25">
      <c r="A60" s="83"/>
      <c r="B60" s="30"/>
      <c r="C60" s="31"/>
      <c r="D60" s="31">
        <v>6526</v>
      </c>
      <c r="E60" s="92" t="s">
        <v>320</v>
      </c>
      <c r="F60" s="47"/>
      <c r="G60" s="47"/>
      <c r="H60" s="47"/>
      <c r="I60" s="47"/>
      <c r="J60" s="47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</row>
    <row r="61" spans="1:28" s="23" customFormat="1" ht="20.100000000000001" customHeight="1" x14ac:dyDescent="0.25">
      <c r="A61" s="83"/>
      <c r="B61" s="29" t="s">
        <v>321</v>
      </c>
      <c r="C61" s="407" t="s">
        <v>322</v>
      </c>
      <c r="D61" s="407"/>
      <c r="E61" s="407"/>
      <c r="F61" s="45">
        <f>F62+F72+F76</f>
        <v>238964</v>
      </c>
      <c r="G61" s="45">
        <f>G62+G72+G76</f>
        <v>238324</v>
      </c>
      <c r="H61" s="45">
        <f t="shared" ref="H61:J61" si="13">H62+H72+H76</f>
        <v>319053.67</v>
      </c>
      <c r="I61" s="45">
        <f t="shared" si="13"/>
        <v>314000</v>
      </c>
      <c r="J61" s="45">
        <f t="shared" si="13"/>
        <v>302504</v>
      </c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</row>
    <row r="62" spans="1:28" s="23" customFormat="1" ht="20.100000000000001" customHeight="1" x14ac:dyDescent="0.25">
      <c r="A62" s="82" t="s">
        <v>111</v>
      </c>
      <c r="B62" s="30"/>
      <c r="C62" s="29">
        <v>661</v>
      </c>
      <c r="D62" s="411" t="s">
        <v>323</v>
      </c>
      <c r="E62" s="411"/>
      <c r="F62" s="88">
        <f>F65</f>
        <v>238964</v>
      </c>
      <c r="G62" s="88">
        <f>G65</f>
        <v>234324</v>
      </c>
      <c r="H62" s="88">
        <f t="shared" ref="H62:J62" si="14">H65</f>
        <v>315053.67</v>
      </c>
      <c r="I62" s="88">
        <f t="shared" si="14"/>
        <v>310000</v>
      </c>
      <c r="J62" s="88">
        <f t="shared" si="14"/>
        <v>298504</v>
      </c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</row>
    <row r="63" spans="1:28" s="23" customFormat="1" ht="20.100000000000001" customHeight="1" x14ac:dyDescent="0.25">
      <c r="A63" s="81"/>
      <c r="B63" s="31"/>
      <c r="C63" s="31"/>
      <c r="D63" s="31">
        <v>6614</v>
      </c>
      <c r="E63" s="32" t="s">
        <v>324</v>
      </c>
      <c r="F63" s="115"/>
      <c r="G63" s="115">
        <v>0</v>
      </c>
      <c r="H63" s="115">
        <v>0</v>
      </c>
      <c r="I63" s="115">
        <v>0</v>
      </c>
      <c r="J63" s="115">
        <v>0</v>
      </c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28" s="23" customFormat="1" ht="23.45" hidden="1" customHeight="1" x14ac:dyDescent="0.25">
      <c r="A64" s="83"/>
      <c r="B64" s="31"/>
      <c r="C64" s="31"/>
      <c r="D64" s="31" t="s">
        <v>325</v>
      </c>
      <c r="E64" s="32" t="s">
        <v>326</v>
      </c>
      <c r="F64" s="47"/>
      <c r="G64" s="47"/>
      <c r="H64" s="47"/>
      <c r="I64" s="47"/>
      <c r="J64" s="47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</row>
    <row r="65" spans="1:28" s="23" customFormat="1" ht="20.100000000000001" customHeight="1" x14ac:dyDescent="0.25">
      <c r="A65" s="83"/>
      <c r="B65" s="31"/>
      <c r="C65" s="31"/>
      <c r="D65" s="31" t="s">
        <v>327</v>
      </c>
      <c r="E65" s="32" t="s">
        <v>328</v>
      </c>
      <c r="F65" s="47">
        <v>238964</v>
      </c>
      <c r="G65" s="47">
        <v>234324</v>
      </c>
      <c r="H65" s="47">
        <v>315053.67</v>
      </c>
      <c r="I65" s="47">
        <v>310000</v>
      </c>
      <c r="J65" s="47">
        <v>298504</v>
      </c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28" s="23" customFormat="1" ht="23.45" hidden="1" customHeight="1" x14ac:dyDescent="0.25">
      <c r="A66" s="83"/>
      <c r="B66" s="30"/>
      <c r="C66" s="29">
        <v>663</v>
      </c>
      <c r="D66" s="414" t="s">
        <v>329</v>
      </c>
      <c r="E66" s="414"/>
      <c r="F66" s="45"/>
      <c r="G66" s="45"/>
      <c r="H66" s="45"/>
      <c r="I66" s="45"/>
      <c r="J66" s="45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28" s="23" customFormat="1" ht="23.45" hidden="1" customHeight="1" x14ac:dyDescent="0.25">
      <c r="A67" s="83"/>
      <c r="B67" s="30"/>
      <c r="C67" s="30"/>
      <c r="D67" s="31">
        <v>6631</v>
      </c>
      <c r="E67" s="92" t="s">
        <v>154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28" s="23" customFormat="1" ht="23.45" hidden="1" customHeight="1" x14ac:dyDescent="0.25">
      <c r="A68" s="83"/>
      <c r="B68" s="31"/>
      <c r="C68" s="31"/>
      <c r="D68" s="31">
        <v>6632</v>
      </c>
      <c r="E68" s="92" t="s">
        <v>330</v>
      </c>
      <c r="F68" s="47"/>
      <c r="G68" s="47">
        <v>0</v>
      </c>
      <c r="H68" s="47"/>
      <c r="I68" s="47"/>
      <c r="J68" s="47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28" s="23" customFormat="1" ht="23.45" hidden="1" customHeight="1" x14ac:dyDescent="0.25">
      <c r="A69" s="83"/>
      <c r="B69" s="31"/>
      <c r="C69" s="31"/>
      <c r="D69" s="31">
        <v>6624</v>
      </c>
      <c r="E69" s="92" t="s">
        <v>331</v>
      </c>
      <c r="F69" s="47"/>
      <c r="G69" s="47"/>
      <c r="H69" s="47"/>
      <c r="I69" s="47"/>
      <c r="J69" s="47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28" s="23" customFormat="1" ht="23.45" hidden="1" customHeight="1" x14ac:dyDescent="0.25">
      <c r="A70" s="83"/>
      <c r="B70" s="31"/>
      <c r="C70" s="31"/>
      <c r="D70" s="31"/>
      <c r="E70" s="92" t="s">
        <v>332</v>
      </c>
      <c r="F70" s="47"/>
      <c r="G70" s="47"/>
      <c r="H70" s="47"/>
      <c r="I70" s="47"/>
      <c r="J70" s="47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28" s="23" customFormat="1" ht="23.45" hidden="1" customHeight="1" x14ac:dyDescent="0.25">
      <c r="A71" s="83"/>
      <c r="B71" s="31"/>
      <c r="C71" s="31"/>
      <c r="D71" s="31">
        <v>6627</v>
      </c>
      <c r="E71" s="92" t="s">
        <v>333</v>
      </c>
      <c r="F71" s="47"/>
      <c r="G71" s="47"/>
      <c r="H71" s="47"/>
      <c r="I71" s="47"/>
      <c r="J71" s="47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</row>
    <row r="72" spans="1:28" s="23" customFormat="1" ht="23.45" hidden="1" customHeight="1" x14ac:dyDescent="0.25">
      <c r="A72" s="82"/>
      <c r="B72" s="30"/>
      <c r="C72" s="29">
        <v>661</v>
      </c>
      <c r="D72" s="411" t="s">
        <v>323</v>
      </c>
      <c r="E72" s="411"/>
      <c r="F72" s="45"/>
      <c r="G72" s="45"/>
      <c r="H72" s="45"/>
      <c r="I72" s="45"/>
      <c r="J72" s="45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</row>
    <row r="73" spans="1:28" s="23" customFormat="1" ht="23.45" hidden="1" customHeight="1" x14ac:dyDescent="0.25">
      <c r="A73" s="81"/>
      <c r="B73" s="31"/>
      <c r="C73" s="31"/>
      <c r="D73" s="31" t="s">
        <v>334</v>
      </c>
      <c r="E73" s="32" t="s">
        <v>324</v>
      </c>
      <c r="F73" s="115"/>
      <c r="G73" s="115"/>
      <c r="H73" s="115"/>
      <c r="I73" s="115"/>
      <c r="J73" s="115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</row>
    <row r="74" spans="1:28" s="23" customFormat="1" ht="23.45" hidden="1" customHeight="1" x14ac:dyDescent="0.25">
      <c r="A74" s="83"/>
      <c r="B74" s="31"/>
      <c r="C74" s="31"/>
      <c r="D74" s="31" t="s">
        <v>325</v>
      </c>
      <c r="E74" s="32" t="s">
        <v>326</v>
      </c>
      <c r="F74" s="47"/>
      <c r="G74" s="47"/>
      <c r="H74" s="47"/>
      <c r="I74" s="47"/>
      <c r="J74" s="47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</row>
    <row r="75" spans="1:28" s="23" customFormat="1" ht="23.45" hidden="1" customHeight="1" x14ac:dyDescent="0.25">
      <c r="A75" s="83"/>
      <c r="B75" s="31"/>
      <c r="C75" s="31"/>
      <c r="D75" s="31" t="s">
        <v>327</v>
      </c>
      <c r="E75" s="32" t="s">
        <v>328</v>
      </c>
      <c r="F75" s="47"/>
      <c r="G75" s="47"/>
      <c r="H75" s="47"/>
      <c r="I75" s="47"/>
      <c r="J75" s="47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28" s="23" customFormat="1" ht="20.100000000000001" customHeight="1" x14ac:dyDescent="0.25">
      <c r="A76" s="83" t="s">
        <v>258</v>
      </c>
      <c r="B76" s="31"/>
      <c r="C76" s="29">
        <v>663</v>
      </c>
      <c r="D76" s="29" t="s">
        <v>329</v>
      </c>
      <c r="E76" s="90"/>
      <c r="F76" s="45">
        <f>F77</f>
        <v>0</v>
      </c>
      <c r="G76" s="45">
        <f>G77</f>
        <v>4000</v>
      </c>
      <c r="H76" s="45">
        <f>H77</f>
        <v>4000</v>
      </c>
      <c r="I76" s="45">
        <f>I77</f>
        <v>4000</v>
      </c>
      <c r="J76" s="45">
        <f>J77</f>
        <v>4000</v>
      </c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</row>
    <row r="77" spans="1:28" s="23" customFormat="1" ht="20.100000000000001" customHeight="1" x14ac:dyDescent="0.25">
      <c r="A77" s="83"/>
      <c r="B77" s="31"/>
      <c r="C77" s="30"/>
      <c r="D77" s="31">
        <v>6631</v>
      </c>
      <c r="E77" s="92" t="s">
        <v>154</v>
      </c>
      <c r="F77" s="47">
        <v>0</v>
      </c>
      <c r="G77" s="47">
        <v>4000</v>
      </c>
      <c r="H77" s="47">
        <v>4000</v>
      </c>
      <c r="I77" s="47">
        <v>4000</v>
      </c>
      <c r="J77" s="47">
        <v>4000</v>
      </c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28" s="23" customFormat="1" ht="26.25" hidden="1" customHeight="1" x14ac:dyDescent="0.25">
      <c r="A78" s="83"/>
      <c r="B78" s="29" t="s">
        <v>335</v>
      </c>
      <c r="C78" s="407" t="s">
        <v>336</v>
      </c>
      <c r="D78" s="407"/>
      <c r="E78" s="407"/>
      <c r="F78" s="44">
        <f>F79+F81+F87+F84</f>
        <v>2013735.4000000001</v>
      </c>
      <c r="G78" s="44">
        <f>G79+G81+G87+G84</f>
        <v>0</v>
      </c>
      <c r="H78" s="44">
        <f t="shared" ref="H78:J78" si="15">H79+H81+H87+H84</f>
        <v>0</v>
      </c>
      <c r="I78" s="44">
        <f t="shared" si="15"/>
        <v>0</v>
      </c>
      <c r="J78" s="44">
        <f t="shared" si="15"/>
        <v>0</v>
      </c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</row>
    <row r="79" spans="1:28" s="23" customFormat="1" ht="26.25" hidden="1" customHeight="1" x14ac:dyDescent="0.25">
      <c r="A79" s="83" t="s">
        <v>23</v>
      </c>
      <c r="B79" s="30"/>
      <c r="C79" s="63" t="s">
        <v>337</v>
      </c>
      <c r="D79" s="63" t="s">
        <v>338</v>
      </c>
      <c r="E79" s="116"/>
      <c r="F79" s="88">
        <f>SUM(F80)</f>
        <v>1301555.4000000001</v>
      </c>
      <c r="G79" s="88">
        <f>SUM(G80)</f>
        <v>0</v>
      </c>
      <c r="H79" s="88">
        <f t="shared" ref="H79:J79" si="16">SUM(H80)</f>
        <v>0</v>
      </c>
      <c r="I79" s="88">
        <f t="shared" si="16"/>
        <v>0</v>
      </c>
      <c r="J79" s="88">
        <f t="shared" si="16"/>
        <v>0</v>
      </c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</row>
    <row r="80" spans="1:28" s="23" customFormat="1" ht="26.25" hidden="1" customHeight="1" x14ac:dyDescent="0.25">
      <c r="A80" s="83"/>
      <c r="B80" s="30"/>
      <c r="C80" s="30"/>
      <c r="D80" s="31" t="s">
        <v>339</v>
      </c>
      <c r="E80" s="92" t="s">
        <v>340</v>
      </c>
      <c r="F80" s="47">
        <v>1301555.4000000001</v>
      </c>
      <c r="G80" s="47">
        <v>0</v>
      </c>
      <c r="H80" s="47">
        <v>0</v>
      </c>
      <c r="I80" s="47"/>
      <c r="J80" s="47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</row>
    <row r="81" spans="1:28" s="23" customFormat="1" ht="26.25" hidden="1" customHeight="1" x14ac:dyDescent="0.25">
      <c r="A81" s="83" t="s">
        <v>266</v>
      </c>
      <c r="B81" s="30"/>
      <c r="C81" s="29" t="s">
        <v>337</v>
      </c>
      <c r="D81" s="29" t="s">
        <v>338</v>
      </c>
      <c r="E81" s="90"/>
      <c r="F81" s="45">
        <f>SUM(F82:F83)</f>
        <v>43480</v>
      </c>
      <c r="G81" s="45">
        <f>SUM(G82:G83)</f>
        <v>0</v>
      </c>
      <c r="H81" s="45">
        <f t="shared" ref="H81:J81" si="17">SUM(H82:H83)</f>
        <v>0</v>
      </c>
      <c r="I81" s="45">
        <f>SUM(I82:I83)</f>
        <v>0</v>
      </c>
      <c r="J81" s="45">
        <f t="shared" si="17"/>
        <v>0</v>
      </c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</row>
    <row r="82" spans="1:28" s="23" customFormat="1" ht="26.25" hidden="1" customHeight="1" x14ac:dyDescent="0.25">
      <c r="A82" s="83"/>
      <c r="B82" s="31"/>
      <c r="C82" s="31"/>
      <c r="D82" s="31" t="s">
        <v>339</v>
      </c>
      <c r="E82" s="92" t="s">
        <v>340</v>
      </c>
      <c r="F82" s="47">
        <v>43480</v>
      </c>
      <c r="G82" s="47">
        <v>0</v>
      </c>
      <c r="H82" s="47">
        <v>0</v>
      </c>
      <c r="I82" s="47"/>
      <c r="J82" s="47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</row>
    <row r="83" spans="1:28" s="23" customFormat="1" ht="23.45" hidden="1" customHeight="1" x14ac:dyDescent="0.25">
      <c r="A83" s="83"/>
      <c r="B83" s="31"/>
      <c r="C83" s="31"/>
      <c r="D83" s="31" t="s">
        <v>341</v>
      </c>
      <c r="E83" s="92" t="s">
        <v>342</v>
      </c>
      <c r="F83" s="47"/>
      <c r="G83" s="47"/>
      <c r="H83" s="47"/>
      <c r="I83" s="47"/>
      <c r="J83" s="47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</row>
    <row r="84" spans="1:28" s="23" customFormat="1" ht="26.25" hidden="1" customHeight="1" x14ac:dyDescent="0.25">
      <c r="A84" s="83" t="s">
        <v>18</v>
      </c>
      <c r="B84" s="30"/>
      <c r="C84" s="29" t="s">
        <v>337</v>
      </c>
      <c r="D84" s="29" t="s">
        <v>338</v>
      </c>
      <c r="E84" s="90"/>
      <c r="F84" s="45">
        <f>SUM(F85:F86)</f>
        <v>668700</v>
      </c>
      <c r="G84" s="45">
        <f>SUM(G85:G86)</f>
        <v>0</v>
      </c>
      <c r="H84" s="45">
        <f t="shared" ref="H84:J84" si="18">SUM(H85:H86)</f>
        <v>0</v>
      </c>
      <c r="I84" s="45">
        <f>SUM(I85:I86)</f>
        <v>0</v>
      </c>
      <c r="J84" s="45">
        <f t="shared" si="18"/>
        <v>0</v>
      </c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28" s="23" customFormat="1" ht="26.25" hidden="1" customHeight="1" x14ac:dyDescent="0.25">
      <c r="A85" s="83"/>
      <c r="B85" s="31"/>
      <c r="C85" s="31"/>
      <c r="D85" s="31" t="s">
        <v>339</v>
      </c>
      <c r="E85" s="117" t="s">
        <v>340</v>
      </c>
      <c r="F85" s="47">
        <v>668700</v>
      </c>
      <c r="G85" s="47">
        <v>0</v>
      </c>
      <c r="H85" s="47">
        <v>0</v>
      </c>
      <c r="I85" s="47"/>
      <c r="J85" s="47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28" s="23" customFormat="1" ht="26.25" hidden="1" customHeight="1" x14ac:dyDescent="0.25">
      <c r="A86" s="60"/>
      <c r="B86" s="31"/>
      <c r="C86" s="31"/>
      <c r="D86" s="31" t="s">
        <v>341</v>
      </c>
      <c r="E86" s="92" t="s">
        <v>342</v>
      </c>
      <c r="F86" s="47"/>
      <c r="G86" s="47"/>
      <c r="H86" s="47"/>
      <c r="I86" s="47"/>
      <c r="J86" s="47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28" s="23" customFormat="1" ht="24" hidden="1" customHeight="1" x14ac:dyDescent="0.25">
      <c r="A87" s="83"/>
      <c r="B87" s="30"/>
      <c r="C87" s="29" t="s">
        <v>343</v>
      </c>
      <c r="D87" s="411" t="s">
        <v>344</v>
      </c>
      <c r="E87" s="411"/>
      <c r="F87" s="45">
        <f>SUM(F88)</f>
        <v>0</v>
      </c>
      <c r="G87" s="45">
        <f>SUM(G88)</f>
        <v>0</v>
      </c>
      <c r="H87" s="45">
        <f t="shared" ref="H87:J87" si="19">SUM(H88)</f>
        <v>0</v>
      </c>
      <c r="I87" s="45">
        <f t="shared" si="19"/>
        <v>0</v>
      </c>
      <c r="J87" s="45">
        <f t="shared" si="19"/>
        <v>0</v>
      </c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28" s="23" customFormat="1" ht="24" hidden="1" customHeight="1" x14ac:dyDescent="0.25">
      <c r="A88" s="83"/>
      <c r="B88" s="30"/>
      <c r="C88" s="30"/>
      <c r="D88" s="30" t="s">
        <v>345</v>
      </c>
      <c r="E88" s="92" t="s">
        <v>340</v>
      </c>
      <c r="F88" s="47"/>
      <c r="G88" s="47"/>
      <c r="H88" s="47"/>
      <c r="I88" s="47"/>
      <c r="J88" s="47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28" s="94" customFormat="1" ht="20.100000000000001" customHeight="1" x14ac:dyDescent="0.25">
      <c r="A89" s="83"/>
      <c r="B89" s="29" t="s">
        <v>346</v>
      </c>
      <c r="C89" s="29" t="s">
        <v>347</v>
      </c>
      <c r="D89" s="29"/>
      <c r="E89" s="90"/>
      <c r="F89" s="45">
        <f>F90</f>
        <v>0</v>
      </c>
      <c r="G89" s="45">
        <f>G90</f>
        <v>50000</v>
      </c>
      <c r="H89" s="45">
        <f t="shared" ref="H89:J89" si="20">H90</f>
        <v>50000</v>
      </c>
      <c r="I89" s="45">
        <f t="shared" si="20"/>
        <v>89000</v>
      </c>
      <c r="J89" s="45">
        <f t="shared" si="20"/>
        <v>125000</v>
      </c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28" s="23" customFormat="1" ht="20.100000000000001" customHeight="1" x14ac:dyDescent="0.25">
      <c r="A90" s="83" t="s">
        <v>239</v>
      </c>
      <c r="B90" s="31"/>
      <c r="C90" s="29">
        <v>683</v>
      </c>
      <c r="D90" s="29" t="s">
        <v>348</v>
      </c>
      <c r="E90" s="90"/>
      <c r="F90" s="45">
        <f>SUM(F91)</f>
        <v>0</v>
      </c>
      <c r="G90" s="45">
        <f>SUM(G91)</f>
        <v>50000</v>
      </c>
      <c r="H90" s="45">
        <f t="shared" ref="H90:J90" si="21">SUM(H91)</f>
        <v>50000</v>
      </c>
      <c r="I90" s="45">
        <f t="shared" si="21"/>
        <v>89000</v>
      </c>
      <c r="J90" s="45">
        <f t="shared" si="21"/>
        <v>125000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28" s="23" customFormat="1" ht="20.100000000000001" customHeight="1" x14ac:dyDescent="0.25">
      <c r="A91" s="83"/>
      <c r="B91" s="31"/>
      <c r="C91" s="30"/>
      <c r="D91" s="31">
        <v>6831</v>
      </c>
      <c r="E91" s="92" t="s">
        <v>348</v>
      </c>
      <c r="F91" s="47">
        <v>0</v>
      </c>
      <c r="G91" s="47">
        <v>50000</v>
      </c>
      <c r="H91" s="47">
        <v>50000</v>
      </c>
      <c r="I91" s="47">
        <v>89000</v>
      </c>
      <c r="J91" s="47">
        <v>125000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</row>
    <row r="92" spans="1:28" s="23" customFormat="1" ht="18" hidden="1" customHeight="1" x14ac:dyDescent="0.25">
      <c r="A92" s="408" t="s">
        <v>1</v>
      </c>
      <c r="B92" s="397"/>
      <c r="C92" s="397"/>
      <c r="D92" s="397"/>
      <c r="E92" s="397" t="s">
        <v>285</v>
      </c>
      <c r="F92" s="397" t="s">
        <v>286</v>
      </c>
      <c r="G92" s="397" t="s">
        <v>349</v>
      </c>
      <c r="H92" s="397" t="s">
        <v>286</v>
      </c>
      <c r="I92" s="400" t="s">
        <v>286</v>
      </c>
      <c r="J92" s="397" t="s">
        <v>290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</row>
    <row r="93" spans="1:28" s="23" customFormat="1" ht="18" hidden="1" customHeight="1" x14ac:dyDescent="0.25">
      <c r="A93" s="409"/>
      <c r="B93" s="398"/>
      <c r="C93" s="398"/>
      <c r="D93" s="398"/>
      <c r="E93" s="398"/>
      <c r="F93" s="398"/>
      <c r="G93" s="398"/>
      <c r="H93" s="398"/>
      <c r="I93" s="401"/>
      <c r="J93" s="398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</row>
    <row r="94" spans="1:28" s="23" customFormat="1" ht="33.950000000000003" hidden="1" customHeight="1" x14ac:dyDescent="0.25">
      <c r="A94" s="410"/>
      <c r="B94" s="399"/>
      <c r="C94" s="399"/>
      <c r="D94" s="399"/>
      <c r="E94" s="399"/>
      <c r="F94" s="399"/>
      <c r="G94" s="399"/>
      <c r="H94" s="399"/>
      <c r="I94" s="402"/>
      <c r="J94" s="399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</row>
    <row r="95" spans="1:28" s="23" customFormat="1" ht="24" hidden="1" customHeight="1" x14ac:dyDescent="0.25">
      <c r="A95" s="72">
        <v>1</v>
      </c>
      <c r="B95" s="72">
        <v>3</v>
      </c>
      <c r="C95" s="72">
        <v>4</v>
      </c>
      <c r="D95" s="72">
        <v>5</v>
      </c>
      <c r="E95" s="73">
        <v>6</v>
      </c>
      <c r="F95" s="74" t="s">
        <v>292</v>
      </c>
      <c r="G95" s="74" t="s">
        <v>292</v>
      </c>
      <c r="H95" s="74" t="s">
        <v>292</v>
      </c>
      <c r="I95" s="111" t="s">
        <v>292</v>
      </c>
      <c r="J95" s="74" t="s">
        <v>292</v>
      </c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</row>
    <row r="96" spans="1:28" s="23" customFormat="1" ht="20.100000000000001" customHeight="1" x14ac:dyDescent="0.25">
      <c r="A96" s="80"/>
      <c r="B96" s="415" t="s">
        <v>350</v>
      </c>
      <c r="C96" s="415"/>
      <c r="D96" s="415"/>
      <c r="E96" s="415"/>
      <c r="F96" s="118">
        <f>F98</f>
        <v>0</v>
      </c>
      <c r="G96" s="118">
        <f>G98</f>
        <v>41000</v>
      </c>
      <c r="H96" s="118">
        <f t="shared" ref="H96:J96" si="22">H98</f>
        <v>41000</v>
      </c>
      <c r="I96" s="88">
        <f t="shared" si="22"/>
        <v>20500</v>
      </c>
      <c r="J96" s="118">
        <f t="shared" si="22"/>
        <v>17000</v>
      </c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</row>
    <row r="97" spans="1:29" s="23" customFormat="1" ht="23.45" hidden="1" customHeight="1" x14ac:dyDescent="0.25">
      <c r="A97" s="119"/>
      <c r="B97" s="120" t="s">
        <v>291</v>
      </c>
      <c r="C97" s="120" t="s">
        <v>351</v>
      </c>
      <c r="D97" s="120"/>
      <c r="E97" s="121"/>
      <c r="F97" s="122"/>
      <c r="G97" s="122"/>
      <c r="H97" s="122"/>
      <c r="I97" s="45"/>
      <c r="J97" s="122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</row>
    <row r="98" spans="1:29" s="23" customFormat="1" ht="20.100000000000001" customHeight="1" x14ac:dyDescent="0.25">
      <c r="A98" s="83"/>
      <c r="B98" s="29">
        <v>72</v>
      </c>
      <c r="C98" s="123" t="s">
        <v>352</v>
      </c>
      <c r="D98" s="29"/>
      <c r="E98" s="40"/>
      <c r="F98" s="45">
        <f>SUM(F99+F106)</f>
        <v>0</v>
      </c>
      <c r="G98" s="45">
        <f>SUM(G99+G106)</f>
        <v>41000</v>
      </c>
      <c r="H98" s="45">
        <f t="shared" ref="H98:J98" si="23">SUM(H99+H106)</f>
        <v>41000</v>
      </c>
      <c r="I98" s="45">
        <f t="shared" si="23"/>
        <v>20500</v>
      </c>
      <c r="J98" s="45">
        <f t="shared" si="23"/>
        <v>17000</v>
      </c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</row>
    <row r="99" spans="1:29" s="23" customFormat="1" ht="20.100000000000001" customHeight="1" x14ac:dyDescent="0.25">
      <c r="A99" s="83" t="s">
        <v>111</v>
      </c>
      <c r="B99" s="30"/>
      <c r="C99" s="63">
        <v>721</v>
      </c>
      <c r="D99" s="124" t="s">
        <v>353</v>
      </c>
      <c r="E99" s="65"/>
      <c r="F99" s="88">
        <f>SUM(F100:F101)</f>
        <v>0</v>
      </c>
      <c r="G99" s="88">
        <f>SUM(G100:G101)</f>
        <v>11000</v>
      </c>
      <c r="H99" s="88">
        <f t="shared" ref="H99:J99" si="24">SUM(H100:H101)</f>
        <v>11000</v>
      </c>
      <c r="I99" s="88">
        <f t="shared" si="24"/>
        <v>10500</v>
      </c>
      <c r="J99" s="88">
        <f t="shared" si="24"/>
        <v>12000</v>
      </c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</row>
    <row r="100" spans="1:29" s="23" customFormat="1" ht="20.100000000000001" customHeight="1" x14ac:dyDescent="0.25">
      <c r="A100" s="83"/>
      <c r="B100" s="30"/>
      <c r="C100" s="30"/>
      <c r="D100" s="61">
        <v>7211</v>
      </c>
      <c r="E100" s="32" t="s">
        <v>354</v>
      </c>
      <c r="F100" s="47">
        <v>0</v>
      </c>
      <c r="G100" s="47">
        <v>11000</v>
      </c>
      <c r="H100" s="47">
        <v>11000</v>
      </c>
      <c r="I100" s="47">
        <v>10500</v>
      </c>
      <c r="J100" s="47">
        <v>12000</v>
      </c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</row>
    <row r="101" spans="1:29" s="23" customFormat="1" ht="23.45" hidden="1" customHeight="1" x14ac:dyDescent="0.25">
      <c r="A101" s="83"/>
      <c r="B101" s="30"/>
      <c r="C101" s="30"/>
      <c r="D101" s="61">
        <v>7213</v>
      </c>
      <c r="E101" s="32" t="s">
        <v>355</v>
      </c>
      <c r="F101" s="47">
        <v>0</v>
      </c>
      <c r="G101" s="47"/>
      <c r="H101" s="47"/>
      <c r="I101" s="47"/>
      <c r="J101" s="47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1:29" s="23" customFormat="1" ht="23.45" hidden="1" customHeight="1" x14ac:dyDescent="0.25">
      <c r="A102" s="83"/>
      <c r="B102" s="31"/>
      <c r="C102" s="31"/>
      <c r="D102" s="61">
        <v>7214</v>
      </c>
      <c r="E102" s="32" t="s">
        <v>356</v>
      </c>
      <c r="F102" s="47">
        <v>0</v>
      </c>
      <c r="G102" s="47"/>
      <c r="H102" s="47"/>
      <c r="I102" s="47"/>
      <c r="J102" s="47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1:29" s="23" customFormat="1" ht="23.45" hidden="1" customHeight="1" x14ac:dyDescent="0.25">
      <c r="A103" s="83"/>
      <c r="B103" s="31"/>
      <c r="C103" s="31"/>
      <c r="D103" s="125">
        <v>7222</v>
      </c>
      <c r="E103" s="126" t="s">
        <v>357</v>
      </c>
      <c r="F103" s="127">
        <v>0</v>
      </c>
      <c r="G103" s="127"/>
      <c r="H103" s="127"/>
      <c r="I103" s="47"/>
      <c r="J103" s="127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9" s="23" customFormat="1" ht="23.45" hidden="1" customHeight="1" x14ac:dyDescent="0.25">
      <c r="A104" s="83"/>
      <c r="B104" s="31"/>
      <c r="C104" s="30">
        <v>723</v>
      </c>
      <c r="D104" s="30" t="s">
        <v>358</v>
      </c>
      <c r="E104" s="66"/>
      <c r="F104" s="128">
        <f>SUM(F105)</f>
        <v>0</v>
      </c>
      <c r="G104" s="128">
        <f>SUM(G105)</f>
        <v>0</v>
      </c>
      <c r="H104" s="128">
        <f t="shared" ref="H104:J104" si="25">SUM(H105)</f>
        <v>0</v>
      </c>
      <c r="I104" s="128">
        <f t="shared" si="25"/>
        <v>0</v>
      </c>
      <c r="J104" s="128">
        <f t="shared" si="25"/>
        <v>0</v>
      </c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9" s="23" customFormat="1" ht="23.45" hidden="1" customHeight="1" x14ac:dyDescent="0.25">
      <c r="A105" s="83"/>
      <c r="B105" s="31"/>
      <c r="C105" s="31"/>
      <c r="D105" s="31">
        <v>7231</v>
      </c>
      <c r="E105" s="32" t="s">
        <v>359</v>
      </c>
      <c r="F105" s="129">
        <v>0</v>
      </c>
      <c r="G105" s="129"/>
      <c r="H105" s="129"/>
      <c r="I105" s="129"/>
      <c r="J105" s="129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9" s="23" customFormat="1" ht="20.100000000000001" customHeight="1" x14ac:dyDescent="0.25">
      <c r="A106" s="83" t="s">
        <v>111</v>
      </c>
      <c r="B106" s="30"/>
      <c r="C106" s="29">
        <v>724</v>
      </c>
      <c r="D106" s="123" t="s">
        <v>360</v>
      </c>
      <c r="E106" s="40"/>
      <c r="F106" s="45">
        <f>SUM(F107:F107)</f>
        <v>0</v>
      </c>
      <c r="G106" s="45">
        <f>SUM(G107:G107)</f>
        <v>30000</v>
      </c>
      <c r="H106" s="45">
        <f t="shared" ref="H106:J106" si="26">SUM(H107:H107)</f>
        <v>30000</v>
      </c>
      <c r="I106" s="45">
        <f t="shared" si="26"/>
        <v>10000</v>
      </c>
      <c r="J106" s="45">
        <f t="shared" si="26"/>
        <v>5000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29" s="23" customFormat="1" ht="20.100000000000001" customHeight="1" x14ac:dyDescent="0.25">
      <c r="A107" s="106"/>
      <c r="B107" s="29"/>
      <c r="C107" s="29"/>
      <c r="D107" s="130">
        <v>7241</v>
      </c>
      <c r="E107" s="52" t="s">
        <v>166</v>
      </c>
      <c r="F107" s="91">
        <v>0</v>
      </c>
      <c r="G107" s="91">
        <v>30000</v>
      </c>
      <c r="H107" s="91">
        <v>30000</v>
      </c>
      <c r="I107" s="91">
        <v>10000</v>
      </c>
      <c r="J107" s="91">
        <v>5000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29" s="23" customFormat="1" ht="23.45" customHeight="1" x14ac:dyDescent="0.25">
      <c r="A108" s="77"/>
      <c r="B108" s="416" t="s">
        <v>361</v>
      </c>
      <c r="C108" s="416"/>
      <c r="D108" s="416"/>
      <c r="E108" s="416"/>
      <c r="F108" s="78">
        <f t="shared" ref="F108:G110" si="27">F109</f>
        <v>0</v>
      </c>
      <c r="G108" s="78">
        <f t="shared" si="27"/>
        <v>0</v>
      </c>
      <c r="H108" s="78">
        <f t="shared" ref="H108:J110" si="28">H109</f>
        <v>0</v>
      </c>
      <c r="I108" s="45">
        <f t="shared" si="28"/>
        <v>22540</v>
      </c>
      <c r="J108" s="78">
        <f t="shared" si="28"/>
        <v>0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70"/>
    </row>
    <row r="109" spans="1:29" s="23" customFormat="1" ht="23.45" customHeight="1" x14ac:dyDescent="0.25">
      <c r="A109" s="131"/>
      <c r="B109" s="63" t="s">
        <v>362</v>
      </c>
      <c r="C109" s="63" t="s">
        <v>363</v>
      </c>
      <c r="D109" s="63"/>
      <c r="E109" s="132"/>
      <c r="F109" s="45">
        <f t="shared" si="27"/>
        <v>0</v>
      </c>
      <c r="G109" s="45">
        <f t="shared" si="27"/>
        <v>0</v>
      </c>
      <c r="H109" s="45">
        <f t="shared" si="28"/>
        <v>0</v>
      </c>
      <c r="I109" s="45">
        <f t="shared" si="28"/>
        <v>22540</v>
      </c>
      <c r="J109" s="45">
        <f t="shared" si="28"/>
        <v>0</v>
      </c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70"/>
    </row>
    <row r="110" spans="1:29" s="23" customFormat="1" ht="23.45" customHeight="1" x14ac:dyDescent="0.25">
      <c r="A110" s="83"/>
      <c r="B110" s="96"/>
      <c r="C110" s="63" t="s">
        <v>364</v>
      </c>
      <c r="D110" s="63" t="s">
        <v>365</v>
      </c>
      <c r="E110" s="133"/>
      <c r="F110" s="45">
        <f t="shared" si="27"/>
        <v>0</v>
      </c>
      <c r="G110" s="45">
        <f t="shared" si="27"/>
        <v>0</v>
      </c>
      <c r="H110" s="45">
        <f t="shared" si="28"/>
        <v>0</v>
      </c>
      <c r="I110" s="45">
        <f t="shared" si="28"/>
        <v>22540</v>
      </c>
      <c r="J110" s="45">
        <f t="shared" si="28"/>
        <v>0</v>
      </c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70"/>
    </row>
    <row r="111" spans="1:29" s="23" customFormat="1" ht="23.45" customHeight="1" x14ac:dyDescent="0.25">
      <c r="A111" s="131"/>
      <c r="B111" s="96"/>
      <c r="C111" s="96"/>
      <c r="D111" s="96" t="s">
        <v>366</v>
      </c>
      <c r="E111" s="134" t="s">
        <v>367</v>
      </c>
      <c r="F111" s="47">
        <v>0</v>
      </c>
      <c r="G111" s="47"/>
      <c r="H111" s="47"/>
      <c r="I111" s="47">
        <v>22540</v>
      </c>
      <c r="J111" s="47">
        <v>0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70"/>
    </row>
  </sheetData>
  <mergeCells count="45">
    <mergeCell ref="D59:E59"/>
    <mergeCell ref="D41:E41"/>
    <mergeCell ref="D45:E45"/>
    <mergeCell ref="D49:E49"/>
    <mergeCell ref="C53:E53"/>
    <mergeCell ref="D54:E54"/>
    <mergeCell ref="J92:J94"/>
    <mergeCell ref="G92:G94"/>
    <mergeCell ref="H92:H94"/>
    <mergeCell ref="B96:E96"/>
    <mergeCell ref="B108:E108"/>
    <mergeCell ref="I92:I94"/>
    <mergeCell ref="F92:F94"/>
    <mergeCell ref="B92:D94"/>
    <mergeCell ref="E92:E94"/>
    <mergeCell ref="A92:A94"/>
    <mergeCell ref="C61:E61"/>
    <mergeCell ref="D62:E62"/>
    <mergeCell ref="D66:E66"/>
    <mergeCell ref="D72:E72"/>
    <mergeCell ref="C78:E78"/>
    <mergeCell ref="D87:E87"/>
    <mergeCell ref="C36:E36"/>
    <mergeCell ref="D37:E37"/>
    <mergeCell ref="H32:H34"/>
    <mergeCell ref="I32:I34"/>
    <mergeCell ref="J32:J34"/>
    <mergeCell ref="F32:F34"/>
    <mergeCell ref="G32:G34"/>
    <mergeCell ref="H2:H4"/>
    <mergeCell ref="I2:I4"/>
    <mergeCell ref="J2:J4"/>
    <mergeCell ref="A32:A34"/>
    <mergeCell ref="B32:D34"/>
    <mergeCell ref="E32:E34"/>
    <mergeCell ref="B6:E6"/>
    <mergeCell ref="B7:E7"/>
    <mergeCell ref="C8:E8"/>
    <mergeCell ref="D11:E11"/>
    <mergeCell ref="D13:E13"/>
    <mergeCell ref="F2:F4"/>
    <mergeCell ref="B2:D4"/>
    <mergeCell ref="E2:E4"/>
    <mergeCell ref="A2:A4"/>
    <mergeCell ref="G2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Rashodi</vt:lpstr>
      <vt:lpstr>Prihodi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Gimnazija</cp:lastModifiedBy>
  <cp:lastPrinted>2017-12-18T10:32:10Z</cp:lastPrinted>
  <dcterms:created xsi:type="dcterms:W3CDTF">2017-12-15T11:06:41Z</dcterms:created>
  <dcterms:modified xsi:type="dcterms:W3CDTF">2017-12-21T10:22:26Z</dcterms:modified>
</cp:coreProperties>
</file>